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95" windowWidth="14700" windowHeight="11640" activeTab="0"/>
  </bookViews>
  <sheets>
    <sheet name="Model Input &amp; Results" sheetId="1" r:id="rId1"/>
    <sheet name="State Variable Input Values" sheetId="2" r:id="rId2"/>
    <sheet name="Example" sheetId="3" r:id="rId3"/>
    <sheet name="Variable Definitions &amp; Citation" sheetId="4" r:id="rId4"/>
    <sheet name="Statistical Model" sheetId="5" r:id="rId5"/>
  </sheets>
  <definedNames/>
  <calcPr fullCalcOnLoad="1"/>
</workbook>
</file>

<file path=xl/sharedStrings.xml><?xml version="1.0" encoding="utf-8"?>
<sst xmlns="http://schemas.openxmlformats.org/spreadsheetml/2006/main" count="228" uniqueCount="175">
  <si>
    <t>Variable</t>
  </si>
  <si>
    <t>Mean</t>
  </si>
  <si>
    <t>Coefficient</t>
  </si>
  <si>
    <t>Std. Error</t>
  </si>
  <si>
    <t>Product of Mean &amp; Coefficient</t>
  </si>
  <si>
    <t>Constant</t>
  </si>
  <si>
    <t>Ln Federal Land</t>
  </si>
  <si>
    <t>Ln Private Rangeland</t>
  </si>
  <si>
    <t>Ln Private Forest Land</t>
  </si>
  <si>
    <t>Ln Total Wetlands</t>
  </si>
  <si>
    <t>Median Income</t>
  </si>
  <si>
    <t xml:space="preserve">Total Hunting Days / capita </t>
  </si>
  <si>
    <t>______________________________</t>
  </si>
  <si>
    <t>Variable Definitions</t>
  </si>
  <si>
    <t>Total Hunting Days / capita</t>
  </si>
  <si>
    <t>Citation:</t>
  </si>
  <si>
    <r>
      <t xml:space="preserve">Powell, Douglas, Joanne Faulkner, David Darr, Zhiliang Zhu and Douglas MacCleery, </t>
    </r>
    <r>
      <rPr>
        <i/>
        <sz val="10"/>
        <rFont val="Arial"/>
        <family val="2"/>
      </rPr>
      <t>Forest Resources of the Unites States, 1992.</t>
    </r>
    <r>
      <rPr>
        <sz val="10"/>
        <rFont val="Arial"/>
        <family val="2"/>
      </rPr>
      <t xml:space="preserve"> United States Department of Agriculture Forest Service, 1993.</t>
    </r>
  </si>
  <si>
    <r>
      <t xml:space="preserve">United States Department of Agriculture, Natural Resources Conservation Service. </t>
    </r>
    <r>
      <rPr>
        <i/>
        <sz val="10"/>
        <rFont val="Arial"/>
        <family val="2"/>
      </rPr>
      <t xml:space="preserve">Summary Report 1997 National Resources Inventory (revised December 2000). </t>
    </r>
    <r>
      <rPr>
        <sz val="10"/>
        <rFont val="Arial"/>
        <family val="2"/>
      </rPr>
      <t>Iowa State University, Statistical Laboratory.</t>
    </r>
  </si>
  <si>
    <r>
      <t xml:space="preserve">U.S. Fish and Wildlife Service. </t>
    </r>
    <r>
      <rPr>
        <i/>
        <sz val="10"/>
        <rFont val="Arial"/>
        <family val="2"/>
      </rPr>
      <t>2001 National Survey of Fishing, Hunting, and Wildlife-Associated Recreation.</t>
    </r>
    <r>
      <rPr>
        <sz val="10"/>
        <rFont val="Arial"/>
        <family val="2"/>
      </rPr>
      <t xml:space="preserve"> Washington, D.C., 2002. </t>
    </r>
    <r>
      <rPr>
        <i/>
        <sz val="10"/>
        <rFont val="Arial"/>
        <family val="2"/>
      </rPr>
      <t xml:space="preserve"> </t>
    </r>
  </si>
  <si>
    <t xml:space="preserve">A land cover/use category that is at least 10 percent stocked by single-stemmed woody species of any size that will be at least 4 meters (13 feet) tall at maturity. Also included is land bearing evidence of natural regeneration of tree cover (cut over forest or abandoned farmland) and not currently developed for nonforest use (National Resources Inventory, 1997). Model takes the log of this variable. </t>
  </si>
  <si>
    <t>1999-2000 two-year moving average of household median income by state taken from the U.S. Census Bureau.</t>
  </si>
  <si>
    <t xml:space="preserve">Palustrine and Estuarine wetlands. Model takes the log of this variable. </t>
  </si>
  <si>
    <t>Federal Land</t>
  </si>
  <si>
    <t>Private Rangeland</t>
  </si>
  <si>
    <t>Private Forest Land</t>
  </si>
  <si>
    <t>Total Wetlands</t>
  </si>
  <si>
    <t>State</t>
  </si>
  <si>
    <t xml:space="preserve">Acres of Federal land defined as: a land ownership category designating land that is owned by the federal government. It does not include, for example, trust lands administered by the Bureau of Indian Affairs or Tennessee Valley Authority (TVA) land (National Resources Inventory, 1997). Model takes the log of this variable. </t>
  </si>
  <si>
    <t>Acres of Rangeland defined as: a land cover/use category on which the climax or potential plant cover is composed principally of native grasses, grasslike plants, forbs or shrubs suitable for grazing and browsing, and introduced forage species that are managed like rangeland. This would include areas where introduced hardy and persistent grasses, such as crested wheatgrass, are planted and such practices as deferred grazing, burning, chaining, and rotational grazing are used, with little or no chemicals or fertilizer being applied. Grasslands, savannas, many wetlands, some deserts, and tundra are considered to be rangeland. Certain communities of low forbs and shrubs, such as mesquite, chaparral, mountain shrub, and pinyon-juniper, are also included as rangeland (National Resources Inventory, 1997). Model takes the log of this variable.</t>
  </si>
  <si>
    <t xml:space="preserve">State Population </t>
  </si>
  <si>
    <t>Alabama</t>
  </si>
  <si>
    <t>Arizona</t>
  </si>
  <si>
    <t>Arkansas</t>
  </si>
  <si>
    <t>California</t>
  </si>
  <si>
    <t>Colorado</t>
  </si>
  <si>
    <t>Connecticut</t>
  </si>
  <si>
    <t>Delaware</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</si>
  <si>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</si>
  <si>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</si>
  <si>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</si>
  <si>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</si>
  <si>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</si>
  <si>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</si>
  <si>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</si>
  <si>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</si>
  <si>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</si>
  <si>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</si>
  <si>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</si>
  <si>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</si>
  <si>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</si>
  <si>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</si>
  <si>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</si>
  <si>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</si>
  <si>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</si>
  <si>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</si>
  <si>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</si>
  <si>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</si>
  <si>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</si>
  <si>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</si>
  <si>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</si>
  <si>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</si>
  <si>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</si>
  <si>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</si>
  <si>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</si>
  <si>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</si>
  <si>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</si>
  <si>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</si>
  <si>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</si>
  <si>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</si>
  <si>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</si>
  <si>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</si>
  <si>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</si>
  <si>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</si>
  <si>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</si>
  <si>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</si>
  <si>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</si>
  <si>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</si>
  <si>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</si>
  <si>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Example: Alabama</t>
  </si>
  <si>
    <t xml:space="preserve">  Federal Land</t>
  </si>
  <si>
    <t xml:space="preserve">  Private Rangeland</t>
  </si>
  <si>
    <t xml:space="preserve">  Private Forest Land</t>
  </si>
  <si>
    <t xml:space="preserve">  Total Wetlands</t>
  </si>
  <si>
    <t>CURRENT STATE VALUES (use the 'State Variable Input Tab')</t>
  </si>
  <si>
    <t>STEP 1:</t>
  </si>
  <si>
    <t>ENTER &gt;</t>
  </si>
  <si>
    <t>STEP 2:</t>
  </si>
  <si>
    <t>STEP 3:</t>
  </si>
  <si>
    <t>STEP 1a:</t>
  </si>
  <si>
    <t>OUTPUT</t>
  </si>
  <si>
    <t>CHANGE</t>
  </si>
  <si>
    <t xml:space="preserve">  </t>
  </si>
  <si>
    <t>Enter the current acres of each type of land within Alabama (use the 'State Variable Input Values' Tab)</t>
  </si>
  <si>
    <t>Enter household median income of Alabama (use the 'State Variable Input Values' Tab)</t>
  </si>
  <si>
    <t>Enter Alabama's state population (use the 'State Variable Input Values' Tab)</t>
  </si>
  <si>
    <r>
      <t>Instructions:</t>
    </r>
    <r>
      <rPr>
        <sz val="10"/>
        <rFont val="Arial"/>
        <family val="2"/>
      </rPr>
      <t xml:space="preserve"> </t>
    </r>
  </si>
  <si>
    <t xml:space="preserve">See accompanying user manual for detailed instructions and documentation. </t>
  </si>
  <si>
    <r>
      <t>Fill in relevant cells marked "</t>
    </r>
    <r>
      <rPr>
        <sz val="10"/>
        <color indexed="62"/>
        <rFont val="Arial"/>
        <family val="2"/>
      </rPr>
      <t>ENTER &gt;</t>
    </r>
    <r>
      <rPr>
        <sz val="10"/>
        <rFont val="Arial"/>
        <family val="2"/>
      </rPr>
      <t>" associated with acres of land and state income and population.</t>
    </r>
  </si>
  <si>
    <t>Hit the enter key to get the change in total hunting days.</t>
  </si>
  <si>
    <r>
      <t xml:space="preserve">Loomis, J. and L. Richardson, 2007. </t>
    </r>
    <r>
      <rPr>
        <i/>
        <sz val="10"/>
        <rFont val="Arial"/>
        <family val="2"/>
      </rPr>
      <t xml:space="preserve">Benefit Transfer and Visitor Use Estimating Models of Wildlife Recreation, Species and Habitats. </t>
    </r>
  </si>
  <si>
    <t xml:space="preserve">Department of Agricultural and Resource Economics, Colorado State University. </t>
  </si>
  <si>
    <t>Data from:</t>
  </si>
  <si>
    <t>STATE VALUES WITH MANAGEMENT/POLICY ACTION</t>
  </si>
  <si>
    <t xml:space="preserve">  State Total Hunting Days / capita / year</t>
  </si>
  <si>
    <t xml:space="preserve">  State Total Hunting Days / year</t>
  </si>
  <si>
    <t xml:space="preserve">  Change in Total Hunting Days / year</t>
  </si>
  <si>
    <t xml:space="preserve">  Total Hunting Days / capita / year in Alabama</t>
  </si>
  <si>
    <t xml:space="preserve">  Total Hunting Days / year in Alabama</t>
  </si>
  <si>
    <t xml:space="preserve">  Total Hunting Days / year for the site of interest</t>
  </si>
  <si>
    <t>Enter the total number of acres of each type of land within the site of interest</t>
  </si>
  <si>
    <t xml:space="preserve">State Total Hunting Days </t>
  </si>
  <si>
    <t>Days of big game, small game, and migratory bird hunting by state in the continental U.S. in 2001 per capita. Day is defined as any part of a day spent in a given activity.</t>
  </si>
  <si>
    <t>As of 2006: for updated</t>
  </si>
  <si>
    <t>As of 2007: for updated info</t>
  </si>
  <si>
    <t>info go to weblink below</t>
  </si>
  <si>
    <t>go to weblink below</t>
  </si>
  <si>
    <t>U.S. Census Bureau Fact Finder</t>
  </si>
  <si>
    <t>These are 2006 estimates, for updated information go to:</t>
  </si>
  <si>
    <t>These are 2007 estimates, for updated information go to:</t>
  </si>
  <si>
    <t>CURRENT STATE VALUES (from the 'State Variable Input Tab')</t>
  </si>
  <si>
    <t xml:space="preserve">Enter the two-letter state abbreviation to obtain the current acres of each type of land within the state of interest </t>
  </si>
  <si>
    <t>(from the 'State Variable Input Values' Tab)</t>
  </si>
  <si>
    <t>acres:</t>
  </si>
  <si>
    <t>AL</t>
  </si>
  <si>
    <t>AZ</t>
  </si>
  <si>
    <t>AR</t>
  </si>
  <si>
    <t>CA</t>
  </si>
  <si>
    <t>CO</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</si>
  <si>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</si>
  <si>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</si>
  <si>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</si>
  <si>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</si>
  <si>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</si>
  <si>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</si>
  <si>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</si>
  <si>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</si>
  <si>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</si>
  <si>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</si>
  <si>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</si>
  <si>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</si>
  <si>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</si>
  <si>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</si>
  <si>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</si>
  <si>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</si>
  <si>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</si>
  <si>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</si>
  <si>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</si>
  <si>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</si>
  <si>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</si>
  <si>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</si>
  <si>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</si>
  <si>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</si>
  <si>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</si>
  <si>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</si>
  <si>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</si>
  <si>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</si>
  <si>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</si>
  <si>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</si>
  <si>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</si>
  <si>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</si>
  <si>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</si>
  <si>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</si>
  <si>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</si>
  <si>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</si>
  <si>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</si>
  <si>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</si>
  <si>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</si>
  <si>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</si>
  <si>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</si>
  <si>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</si>
  <si>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</si>
  <si>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Household median income for the state of interest (from the 'State Variable Input Values' Tab)</t>
  </si>
  <si>
    <t>(The 2006 value is filled in automatically; if you have more recent data, enter that into the cell)</t>
  </si>
  <si>
    <t>(The 2007 value is filled in automatically; if you have more recent data, enter that into the cell)</t>
  </si>
  <si>
    <t>State population (from the 'State Variable Input Values' Tab)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</si>
</sst>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
    <numFmt numFmtId="170" formatCode="#,##0.00000"/>
    <numFmt numFmtId="171" formatCode="&quot;$&quot;#,##0.00"/>
    <numFmt numFmtId="172" formatCode="&quot;$&quot;#,##0"/>
  </numFmts>
  <fonts count="31">
    <font>
      <sz val="10"/>
      <name val="Arial"/>
      <family val="0"/>
    </font>
    <font>
      <i/>
      <sz val="10"/>
      <name val="Arial"/>
      <family val="2"/>
    </font>
    <font>
      <b/>
      <u val="single"/>
      <sz val="10"/>
      <name val="Arial"/>
      <family val="2"/>
    </font>
    <font>
      <sz val="8"/>
      <name val="Arial"/>
      <family val="2"/>
    </font>
    <font>
      <b/>
      <sz val="10"/>
      <name val="Arial"/>
      <family val="2"/>
    </font>
    <font>
      <u val="single"/>
      <sz val="10"/>
      <color indexed="12"/>
      <name val="Arial"/>
      <family val="2"/>
    </font>
    <font>
      <u val="single"/>
      <sz val="10"/>
      <color indexed="36"/>
      <name val="Arial"/>
      <family val="2"/>
    </font>
    <font>
      <b/>
      <i/>
      <u val="single"/>
      <sz val="16"/>
      <name val="Arial"/>
      <family val="2"/>
    </font>
    <font>
      <u val="single"/>
      <sz val="10"/>
      <name val="Arial"/>
      <family val="2"/>
    </font>
    <font>
      <b/>
      <sz val="10"/>
      <color indexed="62"/>
      <name val="Arial"/>
      <family val="2"/>
    </font>
    <font>
      <sz val="12"/>
      <name val="Arial"/>
      <family val="2"/>
    </font>
    <font>
      <b/>
      <i/>
      <u val="single"/>
      <sz val="14"/>
      <name val="Arial"/>
      <family val="2"/>
    </font>
    <font>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62"/>
      </left>
      <right style="medium">
        <color indexed="62"/>
      </right>
      <top style="medium">
        <color indexed="62"/>
      </top>
      <bottom style="medium">
        <color indexed="62"/>
      </bottom>
    </border>
    <border>
      <left>
        <color indexed="63"/>
      </left>
      <right style="thin"/>
      <top style="thin"/>
      <bottom style="thin"/>
    </border>
    <border>
      <left style="medium"/>
      <right style="medium"/>
      <top style="medium"/>
      <bottom style="medium"/>
    </border>
    <border>
      <left style="thick">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pplyProtection="1">
      <alignment horizontal="center"/>
      <protection locked="0"/>
    </xf>
    <xf numFmtId="0" fontId="2" fillId="0" borderId="0" xfId="0" applyFont="1" applyAlignment="1">
      <alignment horizontal="center"/>
    </xf>
    <xf numFmtId="0" fontId="0" fillId="0" borderId="0" xfId="0" applyAlignment="1">
      <alignment horizontal="center"/>
    </xf>
    <xf numFmtId="2" fontId="0" fillId="0" borderId="0" xfId="0" applyNumberFormat="1" applyAlignment="1">
      <alignment horizontal="center"/>
    </xf>
    <xf numFmtId="11" fontId="0" fillId="0" borderId="0" xfId="0" applyNumberFormat="1" applyAlignment="1">
      <alignment horizontal="center"/>
    </xf>
    <xf numFmtId="0" fontId="2" fillId="0" borderId="0" xfId="0" applyFont="1" applyAlignment="1">
      <alignment/>
    </xf>
    <xf numFmtId="0" fontId="4" fillId="0" borderId="0" xfId="0" applyFont="1" applyAlignment="1">
      <alignment/>
    </xf>
    <xf numFmtId="0" fontId="0" fillId="0" borderId="0" xfId="0" applyFont="1" applyAlignment="1">
      <alignment/>
    </xf>
    <xf numFmtId="4" fontId="0" fillId="0" borderId="0" xfId="0" applyNumberFormat="1" applyAlignment="1">
      <alignment/>
    </xf>
    <xf numFmtId="0" fontId="2" fillId="0" borderId="10"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7" fillId="0" borderId="0" xfId="0" applyFont="1" applyAlignment="1">
      <alignment/>
    </xf>
    <xf numFmtId="0" fontId="8"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9" fillId="0" borderId="0" xfId="0" applyFont="1" applyBorder="1" applyAlignment="1">
      <alignment horizontal="center"/>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0" fillId="0" borderId="17" xfId="0" applyBorder="1" applyAlignment="1">
      <alignment/>
    </xf>
    <xf numFmtId="4" fontId="0" fillId="0" borderId="17" xfId="0" applyNumberFormat="1" applyFill="1" applyBorder="1" applyAlignment="1" applyProtection="1">
      <alignment horizontal="center"/>
      <protection locked="0"/>
    </xf>
    <xf numFmtId="0" fontId="0" fillId="0" borderId="17" xfId="0" applyFont="1" applyBorder="1" applyAlignment="1">
      <alignment/>
    </xf>
    <xf numFmtId="0" fontId="0" fillId="0" borderId="18" xfId="0" applyBorder="1" applyAlignment="1">
      <alignment/>
    </xf>
    <xf numFmtId="4" fontId="0" fillId="0" borderId="0" xfId="0" applyNumberFormat="1" applyFill="1" applyBorder="1" applyAlignment="1" applyProtection="1">
      <alignment horizontal="center"/>
      <protection locked="0"/>
    </xf>
    <xf numFmtId="4" fontId="0" fillId="0" borderId="12" xfId="0" applyNumberFormat="1" applyFill="1" applyBorder="1" applyAlignment="1" applyProtection="1">
      <alignment horizontal="center"/>
      <protection locked="0"/>
    </xf>
    <xf numFmtId="0" fontId="0" fillId="0" borderId="12" xfId="0" applyFont="1" applyBorder="1" applyAlignment="1">
      <alignment/>
    </xf>
    <xf numFmtId="4" fontId="0" fillId="0" borderId="0" xfId="0" applyNumberFormat="1" applyBorder="1" applyAlignment="1">
      <alignment horizontal="center"/>
    </xf>
    <xf numFmtId="0" fontId="4" fillId="0" borderId="17" xfId="0" applyFont="1" applyBorder="1" applyAlignment="1">
      <alignment/>
    </xf>
    <xf numFmtId="4" fontId="0" fillId="0" borderId="17" xfId="0" applyNumberFormat="1" applyFill="1" applyBorder="1" applyAlignment="1">
      <alignment horizontal="center"/>
    </xf>
    <xf numFmtId="4" fontId="10" fillId="4" borderId="0" xfId="0" applyNumberFormat="1" applyFont="1" applyFill="1" applyBorder="1" applyAlignment="1">
      <alignment horizontal="right"/>
    </xf>
    <xf numFmtId="4" fontId="0" fillId="0" borderId="12" xfId="0" applyNumberFormat="1" applyFill="1" applyBorder="1" applyAlignment="1">
      <alignment horizontal="center"/>
    </xf>
    <xf numFmtId="4" fontId="0" fillId="0" borderId="0" xfId="0" applyNumberFormat="1" applyFill="1" applyBorder="1" applyAlignment="1">
      <alignment horizontal="center"/>
    </xf>
    <xf numFmtId="3" fontId="0" fillId="0" borderId="0" xfId="0" applyNumberFormat="1" applyFill="1" applyBorder="1" applyAlignment="1" applyProtection="1">
      <alignment horizontal="center"/>
      <protection locked="0"/>
    </xf>
    <xf numFmtId="4" fontId="0" fillId="0" borderId="17" xfId="0" applyNumberFormat="1" applyBorder="1" applyAlignment="1">
      <alignment/>
    </xf>
    <xf numFmtId="3" fontId="10" fillId="0" borderId="19" xfId="0" applyNumberFormat="1" applyFont="1" applyFill="1" applyBorder="1" applyAlignment="1" applyProtection="1">
      <alignment horizontal="center"/>
      <protection locked="0"/>
    </xf>
    <xf numFmtId="3" fontId="10" fillId="4" borderId="0" xfId="0" applyNumberFormat="1" applyFont="1" applyFill="1" applyBorder="1" applyAlignment="1">
      <alignment/>
    </xf>
    <xf numFmtId="0" fontId="4" fillId="0" borderId="0" xfId="0" applyFont="1" applyBorder="1" applyAlignment="1">
      <alignment horizontal="center"/>
    </xf>
    <xf numFmtId="3" fontId="0" fillId="0" borderId="0" xfId="0" applyNumberFormat="1" applyFill="1" applyAlignment="1">
      <alignment/>
    </xf>
    <xf numFmtId="0" fontId="4" fillId="0" borderId="17" xfId="0" applyFont="1" applyBorder="1" applyAlignment="1">
      <alignment horizontal="center"/>
    </xf>
    <xf numFmtId="3" fontId="0" fillId="0" borderId="17" xfId="0" applyNumberFormat="1" applyFill="1" applyBorder="1" applyAlignment="1">
      <alignment/>
    </xf>
    <xf numFmtId="0" fontId="0" fillId="0" borderId="11" xfId="0" applyBorder="1" applyAlignment="1">
      <alignment/>
    </xf>
    <xf numFmtId="4" fontId="0" fillId="0" borderId="12" xfId="0" applyNumberFormat="1" applyBorder="1" applyAlignment="1">
      <alignment/>
    </xf>
    <xf numFmtId="3" fontId="10" fillId="4" borderId="19" xfId="0" applyNumberFormat="1" applyFont="1" applyFill="1" applyBorder="1" applyAlignment="1">
      <alignment/>
    </xf>
    <xf numFmtId="0" fontId="11" fillId="0" borderId="0" xfId="0"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14" xfId="0" applyFont="1" applyBorder="1" applyAlignment="1">
      <alignment/>
    </xf>
    <xf numFmtId="3" fontId="0" fillId="0" borderId="17" xfId="0" applyNumberFormat="1" applyFill="1" applyBorder="1" applyAlignment="1" applyProtection="1">
      <alignment horizontal="center"/>
      <protection locked="0"/>
    </xf>
    <xf numFmtId="3" fontId="0" fillId="0" borderId="0" xfId="0" applyNumberFormat="1" applyFont="1" applyFill="1" applyBorder="1" applyAlignment="1" applyProtection="1">
      <alignment horizontal="center" wrapText="1"/>
      <protection locked="0"/>
    </xf>
    <xf numFmtId="3" fontId="0" fillId="0" borderId="12" xfId="0" applyNumberFormat="1" applyFill="1" applyBorder="1" applyAlignment="1" applyProtection="1">
      <alignment horizontal="center"/>
      <protection locked="0"/>
    </xf>
    <xf numFmtId="3" fontId="10" fillId="0" borderId="19" xfId="0" applyNumberFormat="1" applyFont="1" applyFill="1" applyBorder="1" applyAlignment="1" applyProtection="1">
      <alignment horizontal="center" wrapText="1"/>
      <protection locked="0"/>
    </xf>
    <xf numFmtId="0" fontId="0" fillId="0" borderId="0" xfId="0" applyFont="1" applyAlignment="1">
      <alignment/>
    </xf>
    <xf numFmtId="0" fontId="0" fillId="0" borderId="0" xfId="0" applyFont="1" applyFill="1" applyBorder="1" applyAlignment="1">
      <alignment/>
    </xf>
    <xf numFmtId="172" fontId="10" fillId="0" borderId="19" xfId="0" applyNumberFormat="1" applyFont="1" applyFill="1" applyBorder="1" applyAlignment="1" applyProtection="1">
      <alignment horizontal="center"/>
      <protection locked="0"/>
    </xf>
    <xf numFmtId="0" fontId="2" fillId="0" borderId="20" xfId="0" applyFont="1" applyBorder="1" applyAlignment="1">
      <alignment horizontal="center"/>
    </xf>
    <xf numFmtId="3" fontId="30" fillId="0" borderId="10" xfId="0" applyNumberFormat="1" applyFont="1" applyBorder="1" applyAlignment="1">
      <alignment horizontal="center"/>
    </xf>
    <xf numFmtId="3" fontId="30" fillId="0" borderId="20" xfId="0" applyNumberFormat="1" applyFont="1" applyBorder="1" applyAlignment="1">
      <alignment horizontal="center"/>
    </xf>
    <xf numFmtId="3" fontId="30" fillId="0" borderId="10" xfId="0" applyNumberFormat="1" applyFont="1" applyBorder="1" applyAlignment="1">
      <alignment horizontal="center" vertical="top" wrapText="1"/>
    </xf>
    <xf numFmtId="3" fontId="0" fillId="0" borderId="0" xfId="0" applyNumberFormat="1" applyFont="1" applyBorder="1" applyAlignment="1">
      <alignment horizontal="center"/>
    </xf>
    <xf numFmtId="0" fontId="0" fillId="0" borderId="0" xfId="0" applyFont="1" applyAlignment="1">
      <alignment horizontal="center"/>
    </xf>
    <xf numFmtId="0" fontId="5" fillId="0" borderId="0" xfId="53" applyAlignment="1" applyProtection="1">
      <alignment horizontal="center"/>
      <protection/>
    </xf>
    <xf numFmtId="0" fontId="5" fillId="0" borderId="0" xfId="53" applyNumberFormat="1" applyAlignment="1" applyProtection="1">
      <alignment horizontal="center"/>
      <protection/>
    </xf>
    <xf numFmtId="0" fontId="5" fillId="0" borderId="15" xfId="53" applyBorder="1" applyAlignment="1" applyProtection="1">
      <alignment horizontal="center"/>
      <protection/>
    </xf>
    <xf numFmtId="0" fontId="5" fillId="0" borderId="15" xfId="53" applyNumberFormat="1" applyBorder="1" applyAlignment="1" applyProtection="1">
      <alignment horizontal="center"/>
      <protection/>
    </xf>
    <xf numFmtId="0" fontId="1" fillId="0" borderId="0" xfId="0" applyFont="1" applyBorder="1" applyAlignment="1">
      <alignment horizontal="center"/>
    </xf>
    <xf numFmtId="0" fontId="4" fillId="0" borderId="19" xfId="0" applyFont="1" applyBorder="1" applyAlignment="1" applyProtection="1">
      <alignment horizontal="center"/>
      <protection locked="0"/>
    </xf>
    <xf numFmtId="3" fontId="0" fillId="4" borderId="0" xfId="0" applyNumberFormat="1" applyFont="1" applyFill="1" applyBorder="1" applyAlignment="1" applyProtection="1">
      <alignment horizontal="center"/>
      <protection/>
    </xf>
    <xf numFmtId="0" fontId="12" fillId="0" borderId="0" xfId="0" applyFont="1" applyBorder="1" applyAlignment="1">
      <alignment/>
    </xf>
    <xf numFmtId="172" fontId="0" fillId="4" borderId="19" xfId="0" applyNumberFormat="1" applyFont="1" applyFill="1" applyBorder="1" applyAlignment="1" applyProtection="1">
      <alignment horizontal="center"/>
      <protection locked="0"/>
    </xf>
    <xf numFmtId="3" fontId="0" fillId="4" borderId="19" xfId="0" applyNumberFormat="1" applyFont="1" applyFill="1" applyBorder="1" applyAlignment="1" applyProtection="1">
      <alignment horizontal="center"/>
      <protection/>
    </xf>
    <xf numFmtId="3" fontId="10" fillId="4" borderId="21" xfId="0" applyNumberFormat="1" applyFont="1" applyFill="1" applyBorder="1" applyAlignment="1">
      <alignment/>
    </xf>
    <xf numFmtId="0" fontId="12" fillId="0" borderId="0" xfId="0" applyFont="1" applyBorder="1" applyAlignment="1">
      <alignment horizontal="center"/>
    </xf>
    <xf numFmtId="0" fontId="9" fillId="0" borderId="22" xfId="0" applyFont="1" applyBorder="1" applyAlignment="1">
      <alignment horizontal="right"/>
    </xf>
    <xf numFmtId="0" fontId="0"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ctfinder.census.gov/servlet/ThematicMapFramesetServlet?_bm=y&amp;-geo_id=01000US&amp;-tm_name=ACS_2006_EST_G00_M00700&amp;-ds_name=ACS_2006_EST_G00_&amp;-_MapEvent=displayBy&amp;-_dBy=040" TargetMode="External" /><Relationship Id="rId2" Type="http://schemas.openxmlformats.org/officeDocument/2006/relationships/hyperlink" Target="http://factfinder.census.gov/servlet/SAFFPopulation?_submenuId=population_0&amp;_sse=o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actfinder.census.gov/servlet/ThematicMapFramesetServlet?_bm=y&amp;-geo_id=01000US&amp;-tm_name=ACS_2006_EST_G00_M00700&amp;-ds_name=ACS_2006_EST_G00_&amp;-_MapEvent=displayBy&amp;-_dBy=040" TargetMode="External" /><Relationship Id="rId2" Type="http://schemas.openxmlformats.org/officeDocument/2006/relationships/hyperlink" Target="http://factfinder.census.gov/servlet/SAFFPopulation?_submenuId=population_0&amp;_sse=on"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0"/>
  <sheetViews>
    <sheetView tabSelected="1" zoomScalePageLayoutView="0" workbookViewId="0" topLeftCell="A2">
      <selection activeCell="C12" sqref="C12"/>
    </sheetView>
  </sheetViews>
  <sheetFormatPr defaultColWidth="9.140625" defaultRowHeight="12.75"/>
  <cols>
    <col min="1" max="1" width="12.00390625" style="0" customWidth="1"/>
    <col min="2" max="2" width="8.57421875" style="0" customWidth="1"/>
    <col min="3" max="4" width="23.28125" style="0" customWidth="1"/>
    <col min="5" max="5" width="55.00390625" style="0" customWidth="1"/>
  </cols>
  <sheetData>
    <row r="1" spans="1:2" ht="20.25">
      <c r="A1" s="14" t="s">
        <v>110</v>
      </c>
      <c r="B1" s="14"/>
    </row>
    <row r="2" spans="1:2" ht="12.75">
      <c r="A2" s="1"/>
      <c r="B2" s="1"/>
    </row>
    <row r="3" spans="1:3" ht="12.75">
      <c r="A3" s="15" t="s">
        <v>95</v>
      </c>
      <c r="B3" s="9" t="s">
        <v>97</v>
      </c>
      <c r="C3" s="15"/>
    </row>
    <row r="4" spans="2:3" ht="12.75">
      <c r="B4" s="9" t="s">
        <v>98</v>
      </c>
      <c r="C4" s="9"/>
    </row>
    <row r="5" spans="1:3" ht="12.75">
      <c r="A5" s="1"/>
      <c r="B5" s="9" t="s">
        <v>96</v>
      </c>
      <c r="C5" s="1"/>
    </row>
    <row r="6" spans="1:3" ht="12.75">
      <c r="A6" s="1"/>
      <c r="B6" s="9"/>
      <c r="C6" s="1"/>
    </row>
    <row r="7" spans="1:3" ht="12.75">
      <c r="A7" s="1"/>
      <c r="B7" s="1"/>
      <c r="C7" s="1"/>
    </row>
    <row r="8" spans="1:3" ht="13.5" thickBot="1">
      <c r="A8" s="1" t="s">
        <v>119</v>
      </c>
      <c r="B8" s="1"/>
      <c r="C8" s="1"/>
    </row>
    <row r="9" spans="1:5" ht="13.5" thickTop="1">
      <c r="A9" s="16" t="s">
        <v>84</v>
      </c>
      <c r="B9" s="17" t="s">
        <v>120</v>
      </c>
      <c r="C9" s="20"/>
      <c r="D9" s="20"/>
      <c r="E9" s="21"/>
    </row>
    <row r="10" spans="1:5" ht="12.75">
      <c r="A10" s="22"/>
      <c r="B10" s="18" t="s">
        <v>121</v>
      </c>
      <c r="C10" s="23"/>
      <c r="D10" s="23"/>
      <c r="E10" s="24"/>
    </row>
    <row r="11" spans="1:5" ht="13.5" thickBot="1">
      <c r="A11" s="22"/>
      <c r="B11" s="18"/>
      <c r="C11" s="23"/>
      <c r="D11" s="23"/>
      <c r="E11" s="24"/>
    </row>
    <row r="12" spans="1:5" ht="13.5" thickBot="1">
      <c r="A12" s="81" t="s">
        <v>85</v>
      </c>
      <c r="B12" s="74"/>
      <c r="D12" s="23"/>
      <c r="E12" s="24"/>
    </row>
    <row r="13" spans="1:5" ht="12.75">
      <c r="A13" s="22"/>
      <c r="B13" s="18"/>
      <c r="C13" s="73" t="s">
        <v>122</v>
      </c>
      <c r="D13" s="23"/>
      <c r="E13" s="24"/>
    </row>
    <row r="14" spans="1:5" ht="13.5" customHeight="1">
      <c r="A14" s="25"/>
      <c r="C14" s="75">
        <f>IF($B$12="","",VLOOKUP($B$12,'State Variable Input Values'!$A$2:$H$49,3,FALSE))</f>
      </c>
      <c r="D14" s="26" t="s">
        <v>79</v>
      </c>
      <c r="E14" s="24"/>
    </row>
    <row r="15" spans="1:5" ht="13.5" customHeight="1">
      <c r="A15" s="25"/>
      <c r="B15" s="19"/>
      <c r="C15" s="75">
        <f>IF($B$12="","",VLOOKUP($B$12,'State Variable Input Values'!$A$2:$H$49,4,FALSE))</f>
      </c>
      <c r="D15" s="26" t="s">
        <v>80</v>
      </c>
      <c r="E15" s="24"/>
    </row>
    <row r="16" spans="1:5" ht="12.75" customHeight="1">
      <c r="A16" s="25"/>
      <c r="B16" s="19"/>
      <c r="C16" s="75">
        <f>IF($B$12="","",VLOOKUP($B$12,'State Variable Input Values'!$A$2:$H$49,5,FALSE))</f>
      </c>
      <c r="D16" s="26" t="s">
        <v>81</v>
      </c>
      <c r="E16" s="24"/>
    </row>
    <row r="17" spans="1:5" ht="13.5" customHeight="1">
      <c r="A17" s="25"/>
      <c r="B17" s="19"/>
      <c r="C17" s="75">
        <f>IF($B$12="","",VLOOKUP($B$12,'State Variable Input Values'!$A$2:$H$49,6,FALSE))</f>
      </c>
      <c r="D17" s="26" t="s">
        <v>82</v>
      </c>
      <c r="E17" s="24"/>
    </row>
    <row r="18" spans="1:5" ht="13.5" thickBot="1">
      <c r="A18" s="27"/>
      <c r="B18" s="28"/>
      <c r="C18" s="29"/>
      <c r="D18" s="30"/>
      <c r="E18" s="31"/>
    </row>
    <row r="19" spans="1:5" ht="13.5" thickTop="1">
      <c r="A19" s="16" t="s">
        <v>86</v>
      </c>
      <c r="B19" s="17" t="s">
        <v>171</v>
      </c>
      <c r="C19" s="33"/>
      <c r="D19" s="34"/>
      <c r="E19" s="21"/>
    </row>
    <row r="20" spans="1:5" ht="12.75">
      <c r="A20" s="22"/>
      <c r="B20" s="82" t="s">
        <v>117</v>
      </c>
      <c r="C20" s="82"/>
      <c r="D20" s="82"/>
      <c r="E20" s="71" t="s">
        <v>116</v>
      </c>
    </row>
    <row r="21" spans="1:5" ht="13.5" thickBot="1">
      <c r="A21" s="25"/>
      <c r="B21" s="23"/>
      <c r="C21" s="32"/>
      <c r="D21" s="26"/>
      <c r="E21" s="24"/>
    </row>
    <row r="22" spans="1:5" ht="14.25" customHeight="1" thickBot="1">
      <c r="A22" s="25"/>
      <c r="B22" s="80" t="s">
        <v>85</v>
      </c>
      <c r="C22" s="77">
        <f>IF($B$12="","",VLOOKUP($B$12,'State Variable Input Values'!$A$2:$H$49,7,FALSE))</f>
      </c>
      <c r="D22" s="76" t="s">
        <v>172</v>
      </c>
      <c r="E22" s="24"/>
    </row>
    <row r="23" spans="1:5" ht="12.75">
      <c r="A23" s="25"/>
      <c r="B23" s="23"/>
      <c r="C23" s="35"/>
      <c r="D23" s="23"/>
      <c r="E23" s="24"/>
    </row>
    <row r="24" spans="1:5" ht="15">
      <c r="A24" s="25"/>
      <c r="B24" s="18"/>
      <c r="C24" s="38">
        <f>IF(C22="","",('Statistical Model'!B3*'Statistical Model'!C3+LN(C14/1000+0.01)*'Statistical Model'!C4+LN(C15/1000+0.01)*'Statistical Model'!C5+LN(C16/1000+0.01)*'Statistical Model'!C6+LN(C17/1000+0.01)*'Statistical Model'!C7+C22*'Statistical Model'!C8)*1000)</f>
      </c>
      <c r="D24" s="18" t="s">
        <v>103</v>
      </c>
      <c r="E24" s="24"/>
    </row>
    <row r="25" spans="1:5" ht="13.5" thickBot="1">
      <c r="A25" s="27"/>
      <c r="B25" s="36"/>
      <c r="C25" s="37"/>
      <c r="D25" s="36"/>
      <c r="E25" s="31"/>
    </row>
    <row r="26" spans="1:5" ht="13.5" thickTop="1">
      <c r="A26" s="16" t="s">
        <v>87</v>
      </c>
      <c r="B26" s="17" t="s">
        <v>174</v>
      </c>
      <c r="C26" s="39"/>
      <c r="D26" s="17"/>
      <c r="E26" s="21"/>
    </row>
    <row r="27" spans="1:5" ht="15.75" customHeight="1">
      <c r="A27" s="22"/>
      <c r="B27" s="82" t="s">
        <v>118</v>
      </c>
      <c r="C27" s="82"/>
      <c r="D27" s="82"/>
      <c r="E27" s="72" t="s">
        <v>116</v>
      </c>
    </row>
    <row r="28" spans="1:5" ht="13.5" thickBot="1">
      <c r="A28" s="25"/>
      <c r="B28" s="18"/>
      <c r="C28" s="40"/>
      <c r="D28" s="18"/>
      <c r="E28" s="24"/>
    </row>
    <row r="29" spans="1:5" ht="12.75" customHeight="1" thickBot="1">
      <c r="A29" s="25"/>
      <c r="B29" s="80" t="s">
        <v>85</v>
      </c>
      <c r="C29" s="78">
        <f>IF($B$12="","",VLOOKUP($B$12,'State Variable Input Values'!$A$2:$H$49,8,FALSE))</f>
      </c>
      <c r="D29" s="76" t="s">
        <v>173</v>
      </c>
      <c r="E29" s="24"/>
    </row>
    <row r="30" spans="1:5" ht="12.75">
      <c r="A30" s="25"/>
      <c r="B30" s="23"/>
      <c r="C30" s="41"/>
      <c r="D30" s="23"/>
      <c r="E30" s="24"/>
    </row>
    <row r="31" spans="1:5" ht="15">
      <c r="A31" s="25"/>
      <c r="B31" s="45" t="s">
        <v>89</v>
      </c>
      <c r="C31" s="44">
        <f>IF(C29="","",C29*C24)</f>
      </c>
      <c r="D31" s="18" t="s">
        <v>104</v>
      </c>
      <c r="E31" s="24"/>
    </row>
    <row r="32" spans="1:5" ht="13.5" thickBot="1">
      <c r="A32" s="27"/>
      <c r="B32" s="28"/>
      <c r="C32" s="42"/>
      <c r="D32" s="28"/>
      <c r="E32" s="31"/>
    </row>
    <row r="33" ht="13.5" thickTop="1">
      <c r="C33" s="10"/>
    </row>
    <row r="34" spans="3:4" ht="12.75">
      <c r="C34" s="10"/>
      <c r="D34" s="10"/>
    </row>
    <row r="35" ht="13.5" thickBot="1">
      <c r="A35" s="1" t="s">
        <v>102</v>
      </c>
    </row>
    <row r="36" spans="1:5" ht="13.5" thickTop="1">
      <c r="A36" s="16" t="s">
        <v>88</v>
      </c>
      <c r="B36" s="17" t="s">
        <v>109</v>
      </c>
      <c r="C36" s="20"/>
      <c r="D36" s="20"/>
      <c r="E36" s="21"/>
    </row>
    <row r="37" spans="1:5" ht="13.5" thickBot="1">
      <c r="A37" s="25"/>
      <c r="B37" s="23"/>
      <c r="C37" s="23"/>
      <c r="D37" s="23"/>
      <c r="E37" s="24"/>
    </row>
    <row r="38" spans="1:5" ht="16.5" customHeight="1" thickBot="1">
      <c r="A38" s="25"/>
      <c r="B38" s="19" t="s">
        <v>85</v>
      </c>
      <c r="C38" s="43"/>
      <c r="D38" s="26" t="s">
        <v>79</v>
      </c>
      <c r="E38" s="24"/>
    </row>
    <row r="39" spans="1:5" ht="16.5" customHeight="1" thickBot="1">
      <c r="A39" s="25"/>
      <c r="B39" s="19" t="s">
        <v>85</v>
      </c>
      <c r="C39" s="43"/>
      <c r="D39" s="26" t="s">
        <v>80</v>
      </c>
      <c r="E39" s="24"/>
    </row>
    <row r="40" spans="1:5" ht="16.5" customHeight="1" thickBot="1">
      <c r="A40" s="25"/>
      <c r="B40" s="19" t="s">
        <v>85</v>
      </c>
      <c r="C40" s="43"/>
      <c r="D40" s="26" t="s">
        <v>81</v>
      </c>
      <c r="E40" s="24"/>
    </row>
    <row r="41" spans="1:5" ht="16.5" customHeight="1" thickBot="1">
      <c r="A41" s="25"/>
      <c r="B41" s="19" t="s">
        <v>85</v>
      </c>
      <c r="C41" s="43"/>
      <c r="D41" s="26" t="s">
        <v>82</v>
      </c>
      <c r="E41" s="24"/>
    </row>
    <row r="42" spans="1:5" ht="12.75">
      <c r="A42" s="25"/>
      <c r="B42" s="23"/>
      <c r="C42" s="41"/>
      <c r="D42" s="23"/>
      <c r="E42" s="24"/>
    </row>
    <row r="43" spans="1:5" ht="15">
      <c r="A43" s="25"/>
      <c r="B43" s="45" t="s">
        <v>89</v>
      </c>
      <c r="C43" s="44">
        <f>IF(OR(C38="",C39="",C40="",C41=""),"",('Statistical Model'!B3*'Statistical Model'!C3+LN(C38/1000+0.01)*'Statistical Model'!C4+LN(C39/1000+0.01)*'Statistical Model'!C5+LN(C40/1000+0.01)*'Statistical Model'!C6+LN(C41/1000+0.01)*'Statistical Model'!C7+C22*'Statistical Model'!C8)*1000*C29)</f>
      </c>
      <c r="D43" s="18" t="s">
        <v>108</v>
      </c>
      <c r="E43" s="24"/>
    </row>
    <row r="44" spans="1:5" ht="13.5" thickBot="1">
      <c r="A44" s="27"/>
      <c r="B44" s="47"/>
      <c r="C44" s="48"/>
      <c r="D44" s="28"/>
      <c r="E44" s="31"/>
    </row>
    <row r="45" spans="2:3" ht="13.5" thickTop="1">
      <c r="B45" s="45"/>
      <c r="C45" s="46"/>
    </row>
    <row r="46" spans="2:3" ht="12.75">
      <c r="B46" s="45"/>
      <c r="C46" s="46"/>
    </row>
    <row r="47" spans="1:3" ht="13.5" thickBot="1">
      <c r="A47" s="1" t="s">
        <v>90</v>
      </c>
      <c r="B47" s="45"/>
      <c r="C47" s="46"/>
    </row>
    <row r="48" spans="1:5" ht="14.25" thickBot="1" thickTop="1">
      <c r="A48" s="49"/>
      <c r="B48" s="20"/>
      <c r="C48" s="50"/>
      <c r="D48" s="20"/>
      <c r="E48" s="21"/>
    </row>
    <row r="49" spans="1:5" ht="15.75" thickBot="1">
      <c r="A49" s="25"/>
      <c r="B49" s="45" t="s">
        <v>89</v>
      </c>
      <c r="C49" s="79">
        <f>IF(C43="","",C43-C31)</f>
      </c>
      <c r="D49" s="18" t="s">
        <v>105</v>
      </c>
      <c r="E49" s="24"/>
    </row>
    <row r="50" spans="1:5" ht="13.5" thickBot="1">
      <c r="A50" s="27"/>
      <c r="B50" s="28"/>
      <c r="C50" s="28"/>
      <c r="D50" s="28"/>
      <c r="E50" s="31"/>
    </row>
    <row r="51" ht="13.5" thickTop="1"/>
  </sheetData>
  <sheetProtection password="C260" sheet="1"/>
  <mergeCells count="2">
    <mergeCell ref="B20:D20"/>
    <mergeCell ref="B27:D27"/>
  </mergeCells>
  <hyperlinks>
    <hyperlink ref="E20" r:id="rId1" display="U.S. Census Bureau Fact Finder"/>
    <hyperlink ref="E27" r:id="rId2" display="U.S. Census Bureau Fact Finder"/>
  </hyperlinks>
  <printOptions/>
  <pageMargins left="0.75" right="0.75" top="1" bottom="1" header="0.5" footer="0.5"/>
  <pageSetup horizontalDpi="600" verticalDpi="600" orientation="portrait" scale="75" r:id="rId3"/>
</worksheet>
</file>

<file path=xl/worksheets/sheet2.xml><?xml version="1.0" encoding="utf-8"?>
<worksheet xmlns="http://schemas.openxmlformats.org/spreadsheetml/2006/main" xmlns:r="http://schemas.openxmlformats.org/officeDocument/2006/relationships">
  <dimension ref="A1:H53"/>
  <sheetViews>
    <sheetView zoomScale="85" zoomScaleNormal="85" zoomScalePageLayoutView="0" workbookViewId="0" topLeftCell="A1">
      <selection activeCell="H30" sqref="H30"/>
    </sheetView>
  </sheetViews>
  <sheetFormatPr defaultColWidth="9.140625" defaultRowHeight="12.75"/>
  <cols>
    <col min="2" max="2" width="18.140625" style="8" customWidth="1"/>
    <col min="3" max="3" width="17.421875" style="0" customWidth="1"/>
    <col min="4" max="5" width="21.8515625" style="0" customWidth="1"/>
    <col min="6" max="6" width="22.28125" style="0" customWidth="1"/>
    <col min="7" max="7" width="29.7109375" style="68" customWidth="1"/>
    <col min="8" max="8" width="26.8515625" style="68" customWidth="1"/>
  </cols>
  <sheetData>
    <row r="1" spans="2:8" ht="12.75">
      <c r="B1" s="11" t="s">
        <v>26</v>
      </c>
      <c r="C1" s="11" t="s">
        <v>22</v>
      </c>
      <c r="D1" s="11" t="s">
        <v>23</v>
      </c>
      <c r="E1" s="11" t="s">
        <v>24</v>
      </c>
      <c r="F1" s="11" t="s">
        <v>25</v>
      </c>
      <c r="G1" s="11" t="s">
        <v>10</v>
      </c>
      <c r="H1" s="63" t="s">
        <v>29</v>
      </c>
    </row>
    <row r="2" spans="1:8" ht="12.75">
      <c r="A2" s="4" t="s">
        <v>123</v>
      </c>
      <c r="B2" s="12" t="s">
        <v>30</v>
      </c>
      <c r="C2" s="53">
        <v>997900</v>
      </c>
      <c r="D2" s="54">
        <v>73600</v>
      </c>
      <c r="E2" s="54">
        <v>21261000</v>
      </c>
      <c r="F2" s="54">
        <v>3670100</v>
      </c>
      <c r="G2" s="64">
        <v>38783</v>
      </c>
      <c r="H2" s="65">
        <v>4627851</v>
      </c>
    </row>
    <row r="3" spans="1:8" ht="12.75">
      <c r="A3" s="4" t="s">
        <v>124</v>
      </c>
      <c r="B3" s="12" t="s">
        <v>31</v>
      </c>
      <c r="C3" s="54">
        <v>30426200</v>
      </c>
      <c r="D3" s="54">
        <v>32323000</v>
      </c>
      <c r="E3" s="54">
        <v>4215600</v>
      </c>
      <c r="F3" s="54">
        <v>42900</v>
      </c>
      <c r="G3" s="64">
        <v>47265</v>
      </c>
      <c r="H3" s="65">
        <v>6338755</v>
      </c>
    </row>
    <row r="4" spans="1:8" ht="12.75">
      <c r="A4" s="4" t="s">
        <v>125</v>
      </c>
      <c r="B4" s="12" t="s">
        <v>32</v>
      </c>
      <c r="C4" s="54">
        <v>3102800</v>
      </c>
      <c r="D4" s="54">
        <v>37900</v>
      </c>
      <c r="E4" s="54">
        <v>15010700</v>
      </c>
      <c r="F4" s="54">
        <v>3055400</v>
      </c>
      <c r="G4" s="64">
        <v>36599</v>
      </c>
      <c r="H4" s="65">
        <v>2834797</v>
      </c>
    </row>
    <row r="5" spans="1:8" ht="12.75">
      <c r="A5" s="4" t="s">
        <v>126</v>
      </c>
      <c r="B5" s="12" t="s">
        <v>33</v>
      </c>
      <c r="C5" s="54">
        <v>46633400</v>
      </c>
      <c r="D5" s="54">
        <v>18269300</v>
      </c>
      <c r="E5" s="54">
        <v>13935600</v>
      </c>
      <c r="F5" s="54">
        <v>1295600</v>
      </c>
      <c r="G5" s="64">
        <v>56645</v>
      </c>
      <c r="H5" s="65">
        <v>36553215</v>
      </c>
    </row>
    <row r="6" spans="1:8" ht="12.75">
      <c r="A6" s="4" t="s">
        <v>127</v>
      </c>
      <c r="B6" s="12" t="s">
        <v>34</v>
      </c>
      <c r="C6" s="54">
        <v>23793800</v>
      </c>
      <c r="D6" s="54">
        <v>24574100</v>
      </c>
      <c r="E6" s="54">
        <v>3441700</v>
      </c>
      <c r="F6" s="54">
        <v>555300</v>
      </c>
      <c r="G6" s="64">
        <v>52015</v>
      </c>
      <c r="H6" s="65">
        <v>4861515</v>
      </c>
    </row>
    <row r="7" spans="1:8" ht="12.75">
      <c r="A7" s="4" t="s">
        <v>128</v>
      </c>
      <c r="B7" s="12" t="s">
        <v>35</v>
      </c>
      <c r="C7" s="54">
        <v>14500</v>
      </c>
      <c r="D7" s="54">
        <v>0</v>
      </c>
      <c r="E7" s="54">
        <v>1758600</v>
      </c>
      <c r="F7" s="54">
        <v>387400</v>
      </c>
      <c r="G7" s="64">
        <v>63422</v>
      </c>
      <c r="H7" s="65">
        <v>3502309</v>
      </c>
    </row>
    <row r="8" spans="1:8" ht="12.75">
      <c r="A8" s="4" t="s">
        <v>129</v>
      </c>
      <c r="B8" s="12" t="s">
        <v>36</v>
      </c>
      <c r="C8" s="54">
        <v>31000</v>
      </c>
      <c r="D8" s="54">
        <v>0</v>
      </c>
      <c r="E8" s="54">
        <v>351500</v>
      </c>
      <c r="F8" s="54">
        <v>262800</v>
      </c>
      <c r="G8" s="64">
        <v>52833</v>
      </c>
      <c r="H8" s="65">
        <v>864764</v>
      </c>
    </row>
    <row r="9" spans="1:8" ht="12.75">
      <c r="A9" s="4" t="s">
        <v>130</v>
      </c>
      <c r="B9" s="12" t="s">
        <v>37</v>
      </c>
      <c r="C9" s="54">
        <v>3784200</v>
      </c>
      <c r="D9" s="54">
        <v>3228500</v>
      </c>
      <c r="E9" s="54">
        <v>12536400</v>
      </c>
      <c r="F9" s="54">
        <v>8459500</v>
      </c>
      <c r="G9" s="64">
        <v>45495</v>
      </c>
      <c r="H9" s="65">
        <v>18251243</v>
      </c>
    </row>
    <row r="10" spans="1:8" ht="12.75">
      <c r="A10" s="4" t="s">
        <v>131</v>
      </c>
      <c r="B10" s="12" t="s">
        <v>38</v>
      </c>
      <c r="C10" s="54">
        <v>2124000</v>
      </c>
      <c r="D10" s="54">
        <v>0</v>
      </c>
      <c r="E10" s="54">
        <v>21559800</v>
      </c>
      <c r="F10" s="54">
        <v>6544500</v>
      </c>
      <c r="G10" s="64">
        <v>46832</v>
      </c>
      <c r="H10" s="65">
        <v>9544750</v>
      </c>
    </row>
    <row r="11" spans="1:8" ht="12.75">
      <c r="A11" s="4" t="s">
        <v>132</v>
      </c>
      <c r="B11" s="12" t="s">
        <v>39</v>
      </c>
      <c r="C11" s="54">
        <v>33563300</v>
      </c>
      <c r="D11" s="54">
        <v>6500500</v>
      </c>
      <c r="E11" s="54">
        <v>3947800</v>
      </c>
      <c r="F11" s="54">
        <v>666800</v>
      </c>
      <c r="G11" s="64">
        <v>42865</v>
      </c>
      <c r="H11" s="65">
        <v>1499402</v>
      </c>
    </row>
    <row r="12" spans="1:8" ht="12.75">
      <c r="A12" s="4" t="s">
        <v>133</v>
      </c>
      <c r="B12" s="12" t="s">
        <v>40</v>
      </c>
      <c r="C12" s="54">
        <v>490300</v>
      </c>
      <c r="D12" s="54">
        <v>0</v>
      </c>
      <c r="E12" s="54">
        <v>3783900</v>
      </c>
      <c r="F12" s="54">
        <v>1172300</v>
      </c>
      <c r="G12" s="64">
        <v>52006</v>
      </c>
      <c r="H12" s="65">
        <v>12852548</v>
      </c>
    </row>
    <row r="13" spans="1:8" ht="12.75">
      <c r="A13" s="4" t="s">
        <v>134</v>
      </c>
      <c r="B13" s="12" t="s">
        <v>41</v>
      </c>
      <c r="C13" s="54">
        <v>472400</v>
      </c>
      <c r="D13" s="54">
        <v>0</v>
      </c>
      <c r="E13" s="54">
        <v>3780500</v>
      </c>
      <c r="F13" s="54">
        <v>700500</v>
      </c>
      <c r="G13" s="64">
        <v>45394</v>
      </c>
      <c r="H13" s="65">
        <v>6345289</v>
      </c>
    </row>
    <row r="14" spans="1:8" ht="12.75">
      <c r="A14" s="4" t="s">
        <v>135</v>
      </c>
      <c r="B14" s="12" t="s">
        <v>42</v>
      </c>
      <c r="C14" s="54">
        <v>172000</v>
      </c>
      <c r="D14" s="54">
        <v>0</v>
      </c>
      <c r="E14" s="54">
        <v>2181600</v>
      </c>
      <c r="F14" s="54">
        <v>912600</v>
      </c>
      <c r="G14" s="64">
        <v>44491</v>
      </c>
      <c r="H14" s="65">
        <v>2988046</v>
      </c>
    </row>
    <row r="15" spans="1:8" ht="12.75">
      <c r="A15" s="4" t="s">
        <v>136</v>
      </c>
      <c r="B15" s="12" t="s">
        <v>43</v>
      </c>
      <c r="C15" s="54">
        <v>504000</v>
      </c>
      <c r="D15" s="54">
        <v>15727900</v>
      </c>
      <c r="E15" s="54">
        <v>1545900</v>
      </c>
      <c r="F15" s="54">
        <v>824700</v>
      </c>
      <c r="G15" s="64">
        <v>45478</v>
      </c>
      <c r="H15" s="65">
        <v>2775997</v>
      </c>
    </row>
    <row r="16" spans="1:8" ht="12.75">
      <c r="A16" s="4" t="s">
        <v>137</v>
      </c>
      <c r="B16" s="12" t="s">
        <v>44</v>
      </c>
      <c r="C16" s="54">
        <v>1187200</v>
      </c>
      <c r="D16" s="54">
        <v>0</v>
      </c>
      <c r="E16" s="54">
        <v>10667000</v>
      </c>
      <c r="F16" s="54">
        <v>435200</v>
      </c>
      <c r="G16" s="64">
        <v>39372</v>
      </c>
      <c r="H16" s="65">
        <v>4241474</v>
      </c>
    </row>
    <row r="17" spans="1:8" ht="12.75">
      <c r="A17" s="4" t="s">
        <v>138</v>
      </c>
      <c r="B17" s="12" t="s">
        <v>45</v>
      </c>
      <c r="C17" s="54">
        <v>1308100</v>
      </c>
      <c r="D17" s="54">
        <v>277200</v>
      </c>
      <c r="E17" s="54">
        <v>13226400</v>
      </c>
      <c r="F17" s="54">
        <v>10311900</v>
      </c>
      <c r="G17" s="64">
        <v>39337</v>
      </c>
      <c r="H17" s="65">
        <v>4293204</v>
      </c>
    </row>
    <row r="18" spans="1:8" ht="12.75">
      <c r="A18" s="4" t="s">
        <v>139</v>
      </c>
      <c r="B18" s="12" t="s">
        <v>46</v>
      </c>
      <c r="C18" s="54">
        <v>207100</v>
      </c>
      <c r="D18" s="54">
        <v>0</v>
      </c>
      <c r="E18" s="54">
        <v>17691100</v>
      </c>
      <c r="F18" s="54">
        <v>5631600</v>
      </c>
      <c r="G18" s="64">
        <v>43439</v>
      </c>
      <c r="H18" s="65">
        <v>1317207</v>
      </c>
    </row>
    <row r="19" spans="1:8" ht="12.75">
      <c r="A19" s="4" t="s">
        <v>140</v>
      </c>
      <c r="B19" s="12" t="s">
        <v>47</v>
      </c>
      <c r="C19" s="54">
        <v>168900</v>
      </c>
      <c r="D19" s="54">
        <v>0</v>
      </c>
      <c r="E19" s="54">
        <v>2373300</v>
      </c>
      <c r="F19" s="54">
        <v>957900</v>
      </c>
      <c r="G19" s="64">
        <v>65144</v>
      </c>
      <c r="H19" s="65">
        <v>5618344</v>
      </c>
    </row>
    <row r="20" spans="1:8" ht="12.75">
      <c r="A20" s="4" t="s">
        <v>141</v>
      </c>
      <c r="B20" s="12" t="s">
        <v>48</v>
      </c>
      <c r="C20" s="54">
        <v>97700</v>
      </c>
      <c r="D20" s="54">
        <v>0</v>
      </c>
      <c r="E20" s="54">
        <v>2743700</v>
      </c>
      <c r="F20" s="54">
        <v>570400</v>
      </c>
      <c r="G20" s="64">
        <v>59963</v>
      </c>
      <c r="H20" s="65">
        <v>6449755</v>
      </c>
    </row>
    <row r="21" spans="1:8" ht="12.75">
      <c r="A21" s="4" t="s">
        <v>142</v>
      </c>
      <c r="B21" s="12" t="s">
        <v>49</v>
      </c>
      <c r="C21" s="54">
        <v>3274700</v>
      </c>
      <c r="D21" s="54">
        <v>0</v>
      </c>
      <c r="E21" s="54">
        <v>16354200</v>
      </c>
      <c r="F21" s="54">
        <v>6021400</v>
      </c>
      <c r="G21" s="64">
        <v>47182</v>
      </c>
      <c r="H21" s="65">
        <v>10071822</v>
      </c>
    </row>
    <row r="22" spans="1:8" ht="12.75">
      <c r="A22" s="4" t="s">
        <v>143</v>
      </c>
      <c r="B22" s="12" t="s">
        <v>50</v>
      </c>
      <c r="C22" s="54">
        <v>3336300</v>
      </c>
      <c r="D22" s="54">
        <v>0</v>
      </c>
      <c r="E22" s="54">
        <v>16248300</v>
      </c>
      <c r="F22" s="54">
        <v>10863800</v>
      </c>
      <c r="G22" s="64">
        <v>54023</v>
      </c>
      <c r="H22" s="65">
        <v>5197621</v>
      </c>
    </row>
    <row r="23" spans="1:8" ht="12.75">
      <c r="A23" s="4" t="s">
        <v>144</v>
      </c>
      <c r="B23" s="12" t="s">
        <v>51</v>
      </c>
      <c r="C23" s="54">
        <v>1769700</v>
      </c>
      <c r="D23" s="54">
        <v>0</v>
      </c>
      <c r="E23" s="54">
        <v>16208800</v>
      </c>
      <c r="F23" s="54">
        <v>4546000</v>
      </c>
      <c r="G23" s="64">
        <v>34473</v>
      </c>
      <c r="H23" s="65">
        <v>2918785</v>
      </c>
    </row>
    <row r="24" spans="1:8" ht="12.75">
      <c r="A24" s="4" t="s">
        <v>145</v>
      </c>
      <c r="B24" s="12" t="s">
        <v>52</v>
      </c>
      <c r="C24" s="54">
        <v>1916100</v>
      </c>
      <c r="D24" s="54">
        <v>87500</v>
      </c>
      <c r="E24" s="54">
        <v>12430900</v>
      </c>
      <c r="F24" s="54">
        <v>897200</v>
      </c>
      <c r="G24" s="64">
        <v>42841</v>
      </c>
      <c r="H24" s="65">
        <v>5878415</v>
      </c>
    </row>
    <row r="25" spans="1:8" ht="12.75">
      <c r="A25" s="4" t="s">
        <v>146</v>
      </c>
      <c r="B25" s="12" t="s">
        <v>53</v>
      </c>
      <c r="C25" s="54">
        <v>27089700</v>
      </c>
      <c r="D25" s="54">
        <v>36750900</v>
      </c>
      <c r="E25" s="54">
        <v>5430800</v>
      </c>
      <c r="F25" s="54">
        <v>1157300</v>
      </c>
      <c r="G25" s="64">
        <v>40627</v>
      </c>
      <c r="H25" s="65">
        <v>957861</v>
      </c>
    </row>
    <row r="26" spans="1:8" ht="12.75">
      <c r="A26" s="4" t="s">
        <v>147</v>
      </c>
      <c r="B26" s="12" t="s">
        <v>54</v>
      </c>
      <c r="C26" s="54">
        <v>647600</v>
      </c>
      <c r="D26" s="54">
        <v>23089100</v>
      </c>
      <c r="E26" s="54">
        <v>826000</v>
      </c>
      <c r="F26" s="54">
        <v>1178200</v>
      </c>
      <c r="G26" s="64">
        <v>45474</v>
      </c>
      <c r="H26" s="65">
        <v>1774571</v>
      </c>
    </row>
    <row r="27" spans="1:8" ht="12.75">
      <c r="A27" s="4" t="s">
        <v>148</v>
      </c>
      <c r="B27" s="12" t="s">
        <v>55</v>
      </c>
      <c r="C27" s="54">
        <v>59870700</v>
      </c>
      <c r="D27" s="54">
        <v>8372400</v>
      </c>
      <c r="E27" s="54">
        <v>305000</v>
      </c>
      <c r="F27" s="54">
        <v>385600</v>
      </c>
      <c r="G27" s="64">
        <v>52998</v>
      </c>
      <c r="H27" s="65">
        <v>2565382</v>
      </c>
    </row>
    <row r="28" spans="1:8" ht="12.75">
      <c r="A28" s="4" t="s">
        <v>149</v>
      </c>
      <c r="B28" s="12" t="s">
        <v>56</v>
      </c>
      <c r="C28" s="54">
        <v>763200</v>
      </c>
      <c r="D28" s="54">
        <v>0</v>
      </c>
      <c r="E28" s="54">
        <v>3932300</v>
      </c>
      <c r="F28" s="54">
        <v>494600</v>
      </c>
      <c r="G28" s="64">
        <v>59683</v>
      </c>
      <c r="H28" s="65">
        <v>1315828</v>
      </c>
    </row>
    <row r="29" spans="1:8" ht="12.75">
      <c r="A29" s="4" t="s">
        <v>150</v>
      </c>
      <c r="B29" s="12" t="s">
        <v>57</v>
      </c>
      <c r="C29" s="54">
        <v>148300</v>
      </c>
      <c r="D29" s="54">
        <v>0</v>
      </c>
      <c r="E29" s="54">
        <v>1698300</v>
      </c>
      <c r="F29" s="54">
        <v>740600</v>
      </c>
      <c r="G29" s="64">
        <v>64470</v>
      </c>
      <c r="H29" s="65">
        <v>8685920</v>
      </c>
    </row>
    <row r="30" spans="1:8" ht="12.75">
      <c r="A30" s="4" t="s">
        <v>151</v>
      </c>
      <c r="B30" s="12" t="s">
        <v>58</v>
      </c>
      <c r="C30" s="54">
        <v>26448500</v>
      </c>
      <c r="D30" s="54">
        <v>39989500</v>
      </c>
      <c r="E30" s="54">
        <v>5466900</v>
      </c>
      <c r="F30" s="54">
        <v>40500</v>
      </c>
      <c r="G30" s="64">
        <v>40629</v>
      </c>
      <c r="H30" s="65">
        <v>1969915</v>
      </c>
    </row>
    <row r="31" spans="1:8" ht="12.75">
      <c r="A31" s="4" t="s">
        <v>152</v>
      </c>
      <c r="B31" s="12" t="s">
        <v>59</v>
      </c>
      <c r="C31" s="54">
        <v>208900</v>
      </c>
      <c r="D31" s="54">
        <v>0</v>
      </c>
      <c r="E31" s="54">
        <v>17702000</v>
      </c>
      <c r="F31" s="54">
        <v>3534000</v>
      </c>
      <c r="G31" s="64">
        <v>51384</v>
      </c>
      <c r="H31" s="65">
        <v>19297729</v>
      </c>
    </row>
    <row r="32" spans="1:8" ht="12.75">
      <c r="A32" s="4" t="s">
        <v>153</v>
      </c>
      <c r="B32" s="12" t="s">
        <v>60</v>
      </c>
      <c r="C32" s="54">
        <v>2507500</v>
      </c>
      <c r="D32" s="54">
        <v>0</v>
      </c>
      <c r="E32" s="54">
        <v>15958800</v>
      </c>
      <c r="F32" s="54">
        <v>4748000</v>
      </c>
      <c r="G32" s="64">
        <v>42625</v>
      </c>
      <c r="H32" s="65">
        <v>9061032</v>
      </c>
    </row>
    <row r="33" spans="1:8" ht="12.75">
      <c r="A33" s="4" t="s">
        <v>154</v>
      </c>
      <c r="B33" s="12" t="s">
        <v>61</v>
      </c>
      <c r="C33" s="54">
        <v>1785000</v>
      </c>
      <c r="D33" s="54">
        <v>10689400</v>
      </c>
      <c r="E33" s="54">
        <v>454200</v>
      </c>
      <c r="F33" s="54">
        <v>3514600</v>
      </c>
      <c r="G33" s="64">
        <v>41919</v>
      </c>
      <c r="H33" s="65">
        <v>639715</v>
      </c>
    </row>
    <row r="34" spans="1:8" ht="12.75">
      <c r="A34" s="4" t="s">
        <v>155</v>
      </c>
      <c r="B34" s="12" t="s">
        <v>62</v>
      </c>
      <c r="C34" s="54">
        <v>373300</v>
      </c>
      <c r="D34" s="54">
        <v>0</v>
      </c>
      <c r="E34" s="54">
        <v>7080800</v>
      </c>
      <c r="F34" s="54">
        <v>898400</v>
      </c>
      <c r="G34" s="64">
        <v>44532</v>
      </c>
      <c r="H34" s="65">
        <v>11466917</v>
      </c>
    </row>
    <row r="35" spans="1:8" ht="12.75">
      <c r="A35" s="4" t="s">
        <v>156</v>
      </c>
      <c r="B35" s="12" t="s">
        <v>63</v>
      </c>
      <c r="C35" s="54">
        <v>1148300</v>
      </c>
      <c r="D35" s="54">
        <v>14032800</v>
      </c>
      <c r="E35" s="54">
        <v>7281400</v>
      </c>
      <c r="F35" s="54">
        <v>380600</v>
      </c>
      <c r="G35" s="64">
        <v>38770</v>
      </c>
      <c r="H35" s="65">
        <v>3617316</v>
      </c>
    </row>
    <row r="36" spans="1:8" ht="12.75">
      <c r="A36" s="4" t="s">
        <v>157</v>
      </c>
      <c r="B36" s="12" t="s">
        <v>64</v>
      </c>
      <c r="C36" s="54">
        <v>31260400</v>
      </c>
      <c r="D36" s="54">
        <v>9286300</v>
      </c>
      <c r="E36" s="54">
        <v>12642800</v>
      </c>
      <c r="F36" s="54">
        <v>1416300</v>
      </c>
      <c r="G36" s="64">
        <v>46230</v>
      </c>
      <c r="H36" s="65">
        <v>3747455</v>
      </c>
    </row>
    <row r="37" spans="1:8" ht="12.75">
      <c r="A37" s="4" t="s">
        <v>158</v>
      </c>
      <c r="B37" s="12" t="s">
        <v>65</v>
      </c>
      <c r="C37" s="54">
        <v>723900</v>
      </c>
      <c r="D37" s="54">
        <v>0</v>
      </c>
      <c r="E37" s="54">
        <v>15477900</v>
      </c>
      <c r="F37" s="54">
        <v>918400</v>
      </c>
      <c r="G37" s="64">
        <v>46259</v>
      </c>
      <c r="H37" s="65">
        <v>12432792</v>
      </c>
    </row>
    <row r="38" spans="1:8" ht="12.75">
      <c r="A38" s="4" t="s">
        <v>159</v>
      </c>
      <c r="B38" s="12" t="s">
        <v>66</v>
      </c>
      <c r="C38" s="54">
        <v>3500</v>
      </c>
      <c r="D38" s="54">
        <v>0</v>
      </c>
      <c r="E38" s="54">
        <v>387200</v>
      </c>
      <c r="F38" s="54">
        <v>95900</v>
      </c>
      <c r="G38" s="64">
        <v>51814</v>
      </c>
      <c r="H38" s="65">
        <v>1057832</v>
      </c>
    </row>
    <row r="39" spans="1:8" ht="12.75">
      <c r="A39" s="4" t="s">
        <v>160</v>
      </c>
      <c r="B39" s="12" t="s">
        <v>67</v>
      </c>
      <c r="C39" s="54">
        <v>1036200</v>
      </c>
      <c r="D39" s="54">
        <v>0</v>
      </c>
      <c r="E39" s="54">
        <v>11188000</v>
      </c>
      <c r="F39" s="54">
        <v>3731500</v>
      </c>
      <c r="G39" s="64">
        <v>41100</v>
      </c>
      <c r="H39" s="65">
        <v>4407709</v>
      </c>
    </row>
    <row r="40" spans="1:8" ht="12.75">
      <c r="A40" s="4" t="s">
        <v>161</v>
      </c>
      <c r="B40" s="12" t="s">
        <v>68</v>
      </c>
      <c r="C40" s="54">
        <v>3107900</v>
      </c>
      <c r="D40" s="54">
        <v>21876400</v>
      </c>
      <c r="E40" s="54">
        <v>518300</v>
      </c>
      <c r="F40" s="54">
        <v>2148200</v>
      </c>
      <c r="G40" s="64">
        <v>42791</v>
      </c>
      <c r="H40" s="65">
        <v>796214</v>
      </c>
    </row>
    <row r="41" spans="1:8" ht="12.75">
      <c r="A41" s="4" t="s">
        <v>162</v>
      </c>
      <c r="B41" s="12" t="s">
        <v>69</v>
      </c>
      <c r="C41" s="54">
        <v>1232200</v>
      </c>
      <c r="D41" s="54">
        <v>0</v>
      </c>
      <c r="E41" s="54">
        <v>12041800</v>
      </c>
      <c r="F41" s="54">
        <v>637500</v>
      </c>
      <c r="G41" s="64">
        <v>40315</v>
      </c>
      <c r="H41" s="65">
        <v>6156719</v>
      </c>
    </row>
    <row r="42" spans="1:8" ht="12.75">
      <c r="A42" s="4" t="s">
        <v>163</v>
      </c>
      <c r="B42" s="12" t="s">
        <v>70</v>
      </c>
      <c r="C42" s="54">
        <v>2909900</v>
      </c>
      <c r="D42" s="54">
        <v>95744700</v>
      </c>
      <c r="E42" s="54">
        <v>10816000</v>
      </c>
      <c r="F42" s="54">
        <v>5137000</v>
      </c>
      <c r="G42" s="64">
        <v>44922</v>
      </c>
      <c r="H42" s="65">
        <v>23904380</v>
      </c>
    </row>
    <row r="43" spans="1:8" ht="12.75">
      <c r="A43" s="4" t="s">
        <v>164</v>
      </c>
      <c r="B43" s="12" t="s">
        <v>71</v>
      </c>
      <c r="C43" s="54">
        <v>34278200</v>
      </c>
      <c r="D43" s="54">
        <v>10733400</v>
      </c>
      <c r="E43" s="54">
        <v>1882600</v>
      </c>
      <c r="F43" s="54">
        <v>1549400</v>
      </c>
      <c r="G43" s="64">
        <v>51309</v>
      </c>
      <c r="H43" s="65">
        <v>2645330</v>
      </c>
    </row>
    <row r="44" spans="1:8" ht="12.75">
      <c r="A44" s="4" t="s">
        <v>165</v>
      </c>
      <c r="B44" s="12" t="s">
        <v>72</v>
      </c>
      <c r="C44" s="54">
        <v>392400</v>
      </c>
      <c r="D44" s="54">
        <v>0</v>
      </c>
      <c r="E44" s="54">
        <v>4150200</v>
      </c>
      <c r="F44" s="54">
        <v>571100</v>
      </c>
      <c r="G44" s="64">
        <v>47665</v>
      </c>
      <c r="H44" s="65">
        <v>621254</v>
      </c>
    </row>
    <row r="45" spans="1:8" ht="12.75">
      <c r="A45" s="4" t="s">
        <v>166</v>
      </c>
      <c r="B45" s="12" t="s">
        <v>73</v>
      </c>
      <c r="C45" s="54">
        <v>2646400</v>
      </c>
      <c r="D45" s="54">
        <v>0</v>
      </c>
      <c r="E45" s="54">
        <v>13315800</v>
      </c>
      <c r="F45" s="54">
        <v>1555900</v>
      </c>
      <c r="G45" s="66">
        <v>56277</v>
      </c>
      <c r="H45" s="64">
        <v>7712091</v>
      </c>
    </row>
    <row r="46" spans="1:8" ht="12.75">
      <c r="A46" s="4" t="s">
        <v>167</v>
      </c>
      <c r="B46" s="12" t="s">
        <v>74</v>
      </c>
      <c r="C46" s="54">
        <v>11923400</v>
      </c>
      <c r="D46" s="54">
        <v>5856900</v>
      </c>
      <c r="E46" s="54">
        <v>12834500</v>
      </c>
      <c r="F46" s="54">
        <v>961100</v>
      </c>
      <c r="G46" s="64">
        <v>52583</v>
      </c>
      <c r="H46" s="65">
        <v>6468424</v>
      </c>
    </row>
    <row r="47" spans="1:8" ht="12.75">
      <c r="A47" s="4" t="s">
        <v>168</v>
      </c>
      <c r="B47" s="12" t="s">
        <v>75</v>
      </c>
      <c r="C47" s="54">
        <v>1211400</v>
      </c>
      <c r="D47" s="54">
        <v>0</v>
      </c>
      <c r="E47" s="54">
        <v>10581500</v>
      </c>
      <c r="F47" s="54">
        <v>98100</v>
      </c>
      <c r="G47" s="64">
        <v>35059</v>
      </c>
      <c r="H47" s="65">
        <v>1812035</v>
      </c>
    </row>
    <row r="48" spans="1:8" ht="12.75">
      <c r="A48" s="4" t="s">
        <v>169</v>
      </c>
      <c r="B48" s="12" t="s">
        <v>76</v>
      </c>
      <c r="C48" s="54">
        <v>1845300</v>
      </c>
      <c r="D48" s="54">
        <v>0</v>
      </c>
      <c r="E48" s="54">
        <v>14448300</v>
      </c>
      <c r="F48" s="54">
        <v>5565900</v>
      </c>
      <c r="G48" s="64">
        <v>48772</v>
      </c>
      <c r="H48" s="65">
        <v>5601640</v>
      </c>
    </row>
    <row r="49" spans="1:8" ht="12.75">
      <c r="A49" s="4" t="s">
        <v>170</v>
      </c>
      <c r="B49" s="12" t="s">
        <v>77</v>
      </c>
      <c r="C49" s="54">
        <v>28748000</v>
      </c>
      <c r="D49" s="54">
        <v>27302400</v>
      </c>
      <c r="E49" s="54">
        <v>1004100</v>
      </c>
      <c r="F49" s="54">
        <v>805000</v>
      </c>
      <c r="G49" s="64">
        <v>47423</v>
      </c>
      <c r="H49" s="65">
        <v>522830</v>
      </c>
    </row>
    <row r="50" spans="7:8" ht="12.75">
      <c r="G50" s="67"/>
      <c r="H50" s="67"/>
    </row>
    <row r="51" spans="7:8" ht="12.75">
      <c r="G51" s="67" t="s">
        <v>112</v>
      </c>
      <c r="H51" s="67" t="s">
        <v>113</v>
      </c>
    </row>
    <row r="52" spans="7:8" ht="12.75">
      <c r="G52" s="68" t="s">
        <v>114</v>
      </c>
      <c r="H52" s="68" t="s">
        <v>115</v>
      </c>
    </row>
    <row r="53" spans="7:8" ht="12.75">
      <c r="G53" s="69" t="s">
        <v>116</v>
      </c>
      <c r="H53" s="70" t="s">
        <v>116</v>
      </c>
    </row>
  </sheetData>
  <sheetProtection/>
  <hyperlinks>
    <hyperlink ref="G53" r:id="rId1" display="U.S. Census Bureau Fact Finder"/>
    <hyperlink ref="H53" r:id="rId2" display="U.S. Census Bureau Fact Finder"/>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41"/>
  <sheetViews>
    <sheetView zoomScale="90" zoomScaleNormal="90" zoomScalePageLayoutView="0" workbookViewId="0" topLeftCell="A1">
      <selection activeCell="A1" sqref="A1"/>
    </sheetView>
  </sheetViews>
  <sheetFormatPr defaultColWidth="9.140625" defaultRowHeight="12.75"/>
  <cols>
    <col min="1" max="1" width="13.7109375" style="0" customWidth="1"/>
    <col min="2" max="2" width="17.421875" style="0" customWidth="1"/>
    <col min="3" max="3" width="23.421875" style="0" bestFit="1" customWidth="1"/>
    <col min="4" max="4" width="24.28125" style="0" bestFit="1" customWidth="1"/>
    <col min="5" max="5" width="29.140625" style="0" customWidth="1"/>
  </cols>
  <sheetData>
    <row r="1" spans="1:2" ht="18.75">
      <c r="A1" s="52" t="s">
        <v>78</v>
      </c>
      <c r="B1" s="52"/>
    </row>
    <row r="2" spans="1:2" ht="18.75">
      <c r="A2" s="52"/>
      <c r="B2" s="52"/>
    </row>
    <row r="3" spans="3:4" ht="12.75">
      <c r="C3" s="4"/>
      <c r="D3" s="13"/>
    </row>
    <row r="4" spans="1:4" ht="13.5" thickBot="1">
      <c r="A4" s="1" t="s">
        <v>83</v>
      </c>
      <c r="B4" s="1"/>
      <c r="C4" s="1"/>
      <c r="D4" s="2"/>
    </row>
    <row r="5" spans="1:5" ht="13.5" thickTop="1">
      <c r="A5" s="16" t="s">
        <v>84</v>
      </c>
      <c r="B5" s="17" t="s">
        <v>92</v>
      </c>
      <c r="C5" s="20"/>
      <c r="D5" s="20"/>
      <c r="E5" s="21"/>
    </row>
    <row r="6" spans="1:5" ht="13.5" thickBot="1">
      <c r="A6" s="22"/>
      <c r="B6" s="18"/>
      <c r="C6" s="18"/>
      <c r="D6" s="23"/>
      <c r="E6" s="24"/>
    </row>
    <row r="7" spans="1:5" ht="16.5" customHeight="1" thickBot="1">
      <c r="A7" s="25"/>
      <c r="B7" s="19" t="s">
        <v>85</v>
      </c>
      <c r="C7" s="43">
        <v>997900</v>
      </c>
      <c r="D7" s="26" t="s">
        <v>79</v>
      </c>
      <c r="E7" s="24"/>
    </row>
    <row r="8" spans="1:5" ht="16.5" customHeight="1" thickBot="1">
      <c r="A8" s="55" t="s">
        <v>91</v>
      </c>
      <c r="B8" s="19" t="s">
        <v>85</v>
      </c>
      <c r="C8" s="43">
        <v>73600</v>
      </c>
      <c r="D8" s="26" t="s">
        <v>80</v>
      </c>
      <c r="E8" s="24"/>
    </row>
    <row r="9" spans="1:5" ht="16.5" customHeight="1" thickBot="1">
      <c r="A9" s="25"/>
      <c r="B9" s="19" t="s">
        <v>85</v>
      </c>
      <c r="C9" s="43">
        <v>21261000</v>
      </c>
      <c r="D9" s="26" t="s">
        <v>81</v>
      </c>
      <c r="E9" s="24"/>
    </row>
    <row r="10" spans="1:5" ht="16.5" customHeight="1" thickBot="1">
      <c r="A10" s="25"/>
      <c r="B10" s="19" t="s">
        <v>85</v>
      </c>
      <c r="C10" s="43">
        <v>3670100</v>
      </c>
      <c r="D10" s="26" t="s">
        <v>82</v>
      </c>
      <c r="E10" s="24"/>
    </row>
    <row r="11" spans="1:5" ht="13.5" thickBot="1">
      <c r="A11" s="27"/>
      <c r="B11" s="28"/>
      <c r="C11" s="56"/>
      <c r="D11" s="30"/>
      <c r="E11" s="31"/>
    </row>
    <row r="12" spans="1:5" ht="13.5" thickTop="1">
      <c r="A12" s="16" t="s">
        <v>86</v>
      </c>
      <c r="B12" s="17" t="s">
        <v>93</v>
      </c>
      <c r="C12" s="58"/>
      <c r="D12" s="34"/>
      <c r="E12" s="21"/>
    </row>
    <row r="13" spans="1:5" ht="13.5" thickBot="1">
      <c r="A13" s="25"/>
      <c r="B13" s="23"/>
      <c r="C13" s="41"/>
      <c r="D13" s="26"/>
      <c r="E13" s="24"/>
    </row>
    <row r="14" spans="1:5" ht="15.75" thickBot="1">
      <c r="A14" s="25"/>
      <c r="B14" s="19" t="s">
        <v>85</v>
      </c>
      <c r="C14" s="62">
        <v>38783</v>
      </c>
      <c r="D14" s="26"/>
      <c r="E14" s="24"/>
    </row>
    <row r="15" spans="1:5" ht="12.75">
      <c r="A15" s="25"/>
      <c r="B15" s="23"/>
      <c r="C15" s="35"/>
      <c r="D15" s="23"/>
      <c r="E15" s="24"/>
    </row>
    <row r="16" spans="1:5" ht="15">
      <c r="A16" s="25"/>
      <c r="B16" s="45" t="s">
        <v>89</v>
      </c>
      <c r="C16" s="38">
        <f>('Statistical Model'!B3*'Statistical Model'!C3+LN(C7/1000+0.01)*'Statistical Model'!C4+LN(C8/1000+0.01)*'Statistical Model'!C5+LN(C9/1000+0.01)*'Statistical Model'!C6+LN(C10/1000+0.01)*'Statistical Model'!C7+C14*'Statistical Model'!C8)*1000</f>
        <v>1.7296583357091044</v>
      </c>
      <c r="D16" s="18" t="s">
        <v>106</v>
      </c>
      <c r="E16" s="24"/>
    </row>
    <row r="17" spans="1:5" ht="13.5" thickBot="1">
      <c r="A17" s="27"/>
      <c r="B17" s="36"/>
      <c r="C17" s="37"/>
      <c r="D17" s="36"/>
      <c r="E17" s="31"/>
    </row>
    <row r="18" spans="1:5" ht="13.5" thickTop="1">
      <c r="A18" s="16" t="s">
        <v>87</v>
      </c>
      <c r="B18" s="17" t="s">
        <v>94</v>
      </c>
      <c r="C18" s="39"/>
      <c r="D18" s="17"/>
      <c r="E18" s="21"/>
    </row>
    <row r="19" spans="1:5" ht="13.5" thickBot="1">
      <c r="A19" s="25"/>
      <c r="B19" s="18"/>
      <c r="C19" s="40"/>
      <c r="D19" s="18"/>
      <c r="E19" s="24"/>
    </row>
    <row r="20" spans="1:5" ht="16.5" customHeight="1" thickBot="1">
      <c r="A20" s="25"/>
      <c r="B20" s="19" t="s">
        <v>85</v>
      </c>
      <c r="C20" s="59">
        <v>4627851</v>
      </c>
      <c r="D20" s="23"/>
      <c r="E20" s="24"/>
    </row>
    <row r="21" spans="1:5" ht="12.75">
      <c r="A21" s="25"/>
      <c r="B21" s="23"/>
      <c r="C21" s="57"/>
      <c r="D21" s="23"/>
      <c r="E21" s="24"/>
    </row>
    <row r="22" spans="1:5" ht="15">
      <c r="A22" s="22"/>
      <c r="B22" s="45" t="s">
        <v>89</v>
      </c>
      <c r="C22" s="44">
        <f>C16*C20</f>
        <v>8004601.058569714</v>
      </c>
      <c r="D22" s="18" t="s">
        <v>107</v>
      </c>
      <c r="E22" s="24"/>
    </row>
    <row r="23" spans="1:5" ht="13.5" thickBot="1">
      <c r="A23" s="27"/>
      <c r="B23" s="28"/>
      <c r="C23" s="42"/>
      <c r="D23" s="28"/>
      <c r="E23" s="31"/>
    </row>
    <row r="24" ht="13.5" thickTop="1">
      <c r="C24" s="10"/>
    </row>
    <row r="25" spans="3:4" ht="12.75">
      <c r="C25" s="10"/>
      <c r="D25" s="10"/>
    </row>
    <row r="26" ht="13.5" thickBot="1">
      <c r="A26" s="1" t="s">
        <v>102</v>
      </c>
    </row>
    <row r="27" spans="1:5" ht="13.5" thickTop="1">
      <c r="A27" s="16" t="s">
        <v>88</v>
      </c>
      <c r="B27" s="17" t="s">
        <v>109</v>
      </c>
      <c r="C27" s="20"/>
      <c r="D27" s="20"/>
      <c r="E27" s="21"/>
    </row>
    <row r="28" spans="1:5" ht="13.5" thickBot="1">
      <c r="A28" s="25"/>
      <c r="B28" s="23"/>
      <c r="C28" s="23"/>
      <c r="D28" s="23"/>
      <c r="E28" s="24"/>
    </row>
    <row r="29" spans="1:5" ht="16.5" customHeight="1" thickBot="1">
      <c r="A29" s="25"/>
      <c r="B29" s="19" t="s">
        <v>85</v>
      </c>
      <c r="C29" s="43">
        <v>1000000</v>
      </c>
      <c r="D29" s="26" t="s">
        <v>79</v>
      </c>
      <c r="E29" s="24"/>
    </row>
    <row r="30" spans="1:5" ht="16.5" customHeight="1" thickBot="1">
      <c r="A30" s="25"/>
      <c r="B30" s="19" t="s">
        <v>85</v>
      </c>
      <c r="C30" s="43">
        <v>73600</v>
      </c>
      <c r="D30" s="26" t="s">
        <v>80</v>
      </c>
      <c r="E30" s="24"/>
    </row>
    <row r="31" spans="1:5" ht="16.5" customHeight="1" thickBot="1">
      <c r="A31" s="25"/>
      <c r="B31" s="19" t="s">
        <v>85</v>
      </c>
      <c r="C31" s="43">
        <v>21261000</v>
      </c>
      <c r="D31" s="26" t="s">
        <v>81</v>
      </c>
      <c r="E31" s="24"/>
    </row>
    <row r="32" spans="1:5" ht="16.5" customHeight="1" thickBot="1">
      <c r="A32" s="25"/>
      <c r="B32" s="19" t="s">
        <v>85</v>
      </c>
      <c r="C32" s="43">
        <v>3670100</v>
      </c>
      <c r="D32" s="26" t="s">
        <v>82</v>
      </c>
      <c r="E32" s="24"/>
    </row>
    <row r="33" spans="1:5" ht="12.75">
      <c r="A33" s="25"/>
      <c r="B33" s="23"/>
      <c r="C33" s="41"/>
      <c r="D33" s="23"/>
      <c r="E33" s="24"/>
    </row>
    <row r="34" spans="1:5" ht="15">
      <c r="A34" s="25"/>
      <c r="B34" s="45" t="s">
        <v>89</v>
      </c>
      <c r="C34" s="44">
        <f>('Statistical Model'!B3*'Statistical Model'!C3+LN(C29/1000+0.01)*'Statistical Model'!C4+LN(C30/1000+0.01)*'Statistical Model'!C5+LN(C31/1000+0.01)*'Statistical Model'!C6+LN(C32/1000+0.01)*'Statistical Model'!C7+C14*'Statistical Model'!C8)*1000*C20</f>
        <v>8006001.978183887</v>
      </c>
      <c r="D34" s="18" t="s">
        <v>108</v>
      </c>
      <c r="E34" s="24"/>
    </row>
    <row r="35" spans="1:5" ht="13.5" thickBot="1">
      <c r="A35" s="27"/>
      <c r="B35" s="28"/>
      <c r="C35" s="42"/>
      <c r="D35" s="28"/>
      <c r="E35" s="31"/>
    </row>
    <row r="36" ht="13.5" thickTop="1">
      <c r="C36" s="10"/>
    </row>
    <row r="37" ht="12.75">
      <c r="C37" s="10"/>
    </row>
    <row r="38" spans="1:3" ht="13.5" thickBot="1">
      <c r="A38" s="1" t="s">
        <v>90</v>
      </c>
      <c r="C38" s="10"/>
    </row>
    <row r="39" spans="1:5" ht="14.25" thickBot="1" thickTop="1">
      <c r="A39" s="49"/>
      <c r="B39" s="20"/>
      <c r="C39" s="50"/>
      <c r="D39" s="20"/>
      <c r="E39" s="21"/>
    </row>
    <row r="40" spans="1:5" ht="15.75" thickBot="1">
      <c r="A40" s="25"/>
      <c r="B40" s="45" t="s">
        <v>89</v>
      </c>
      <c r="C40" s="51">
        <f>C34-C22</f>
        <v>1400.9196141725406</v>
      </c>
      <c r="D40" s="18" t="s">
        <v>105</v>
      </c>
      <c r="E40" s="24"/>
    </row>
    <row r="41" spans="1:5" ht="13.5" thickBot="1">
      <c r="A41" s="27"/>
      <c r="B41" s="28"/>
      <c r="C41" s="28"/>
      <c r="D41" s="28"/>
      <c r="E41" s="31"/>
    </row>
    <row r="42" ht="13.5" thickTop="1"/>
  </sheetData>
  <sheetProtection password="C790" sheet="1"/>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9.140625" defaultRowHeight="12.75"/>
  <cols>
    <col min="1" max="1" width="25.7109375" style="0" customWidth="1"/>
    <col min="2" max="2" width="255.7109375" style="0" bestFit="1" customWidth="1"/>
  </cols>
  <sheetData>
    <row r="1" spans="1:2" ht="12.75">
      <c r="A1" s="7" t="s">
        <v>0</v>
      </c>
      <c r="B1" s="7" t="s">
        <v>13</v>
      </c>
    </row>
    <row r="2" spans="1:2" ht="12.75">
      <c r="A2" s="7"/>
      <c r="B2" s="7"/>
    </row>
    <row r="3" spans="1:2" ht="12.75">
      <c r="A3" s="9" t="s">
        <v>14</v>
      </c>
      <c r="B3" s="9" t="s">
        <v>111</v>
      </c>
    </row>
    <row r="4" spans="1:2" ht="12.75">
      <c r="A4" s="9" t="s">
        <v>6</v>
      </c>
      <c r="B4" s="9" t="s">
        <v>27</v>
      </c>
    </row>
    <row r="5" spans="1:2" ht="12.75">
      <c r="A5" s="9" t="s">
        <v>7</v>
      </c>
      <c r="B5" s="9" t="s">
        <v>28</v>
      </c>
    </row>
    <row r="6" spans="1:2" ht="12.75">
      <c r="A6" s="9" t="s">
        <v>8</v>
      </c>
      <c r="B6" s="9" t="s">
        <v>19</v>
      </c>
    </row>
    <row r="7" spans="1:2" ht="12.75">
      <c r="A7" s="9" t="s">
        <v>9</v>
      </c>
      <c r="B7" s="9" t="s">
        <v>21</v>
      </c>
    </row>
    <row r="8" spans="1:2" ht="12.75">
      <c r="A8" s="9" t="s">
        <v>10</v>
      </c>
      <c r="B8" s="9" t="s">
        <v>20</v>
      </c>
    </row>
    <row r="9" spans="1:2" ht="12.75">
      <c r="A9" s="9"/>
      <c r="B9" s="9"/>
    </row>
    <row r="10" spans="1:2" ht="12.75">
      <c r="A10" s="9"/>
      <c r="B10" s="9"/>
    </row>
    <row r="11" spans="1:2" ht="12.75">
      <c r="A11" s="8" t="s">
        <v>15</v>
      </c>
      <c r="B11" s="60" t="s">
        <v>99</v>
      </c>
    </row>
    <row r="12" spans="1:2" ht="12.75">
      <c r="A12" s="9"/>
      <c r="B12" s="61" t="s">
        <v>100</v>
      </c>
    </row>
    <row r="13" ht="12.75">
      <c r="A13" s="9"/>
    </row>
    <row r="14" spans="1:2" ht="12.75">
      <c r="A14" s="9"/>
      <c r="B14" s="8" t="s">
        <v>101</v>
      </c>
    </row>
    <row r="15" ht="12.75">
      <c r="B15" s="9" t="s">
        <v>16</v>
      </c>
    </row>
    <row r="16" ht="12.75">
      <c r="B16" s="9" t="s">
        <v>17</v>
      </c>
    </row>
    <row r="17" ht="12.75">
      <c r="B17" s="9" t="s">
        <v>18</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
    </sheetView>
  </sheetViews>
  <sheetFormatPr defaultColWidth="9.140625" defaultRowHeight="12.75"/>
  <cols>
    <col min="1" max="1" width="27.28125" style="0" customWidth="1"/>
    <col min="2" max="2" width="14.421875" style="0" customWidth="1"/>
    <col min="3" max="3" width="17.421875" style="0" customWidth="1"/>
    <col min="4" max="4" width="18.421875" style="0" customWidth="1"/>
    <col min="5" max="5" width="31.28125" style="0" customWidth="1"/>
  </cols>
  <sheetData>
    <row r="1" spans="1:5" ht="12.75">
      <c r="A1" s="2" t="s">
        <v>0</v>
      </c>
      <c r="B1" s="2" t="s">
        <v>1</v>
      </c>
      <c r="C1" s="2" t="s">
        <v>2</v>
      </c>
      <c r="D1" s="3" t="s">
        <v>3</v>
      </c>
      <c r="E1" s="2" t="s">
        <v>4</v>
      </c>
    </row>
    <row r="3" spans="1:5" ht="12.75">
      <c r="A3" t="s">
        <v>5</v>
      </c>
      <c r="B3" s="5">
        <v>1</v>
      </c>
      <c r="C3" s="6">
        <v>0.005833</v>
      </c>
      <c r="D3" s="6">
        <v>0.001205</v>
      </c>
      <c r="E3" s="6">
        <f aca="true" t="shared" si="0" ref="E3:E8">B3*C3</f>
        <v>0.005833</v>
      </c>
    </row>
    <row r="4" spans="1:5" ht="12.75">
      <c r="A4" t="s">
        <v>6</v>
      </c>
      <c r="B4" s="5">
        <v>7.348928</v>
      </c>
      <c r="C4" s="6">
        <v>0.000144</v>
      </c>
      <c r="D4" s="6">
        <v>6.95E-05</v>
      </c>
      <c r="E4" s="6">
        <f t="shared" si="0"/>
        <v>0.001058245632</v>
      </c>
    </row>
    <row r="5" spans="1:5" ht="12.75">
      <c r="A5" t="s">
        <v>7</v>
      </c>
      <c r="B5" s="5">
        <v>4.014561</v>
      </c>
      <c r="C5" s="6">
        <v>-7.66E-05</v>
      </c>
      <c r="D5" s="6">
        <v>3.41E-05</v>
      </c>
      <c r="E5" s="6">
        <f t="shared" si="0"/>
        <v>-0.00030751537259999997</v>
      </c>
    </row>
    <row r="6" spans="1:5" ht="12.75">
      <c r="A6" t="s">
        <v>8</v>
      </c>
      <c r="B6" s="5">
        <v>8.531101</v>
      </c>
      <c r="C6" s="6">
        <v>-0.000288</v>
      </c>
      <c r="D6" s="6">
        <v>0.000107</v>
      </c>
      <c r="E6" s="6">
        <f t="shared" si="0"/>
        <v>-0.002456957088</v>
      </c>
    </row>
    <row r="7" spans="1:5" ht="12.75">
      <c r="A7" t="s">
        <v>9</v>
      </c>
      <c r="B7" s="5">
        <v>7.049175</v>
      </c>
      <c r="C7" s="6">
        <v>0.00021</v>
      </c>
      <c r="D7" s="6">
        <v>7.88E-05</v>
      </c>
      <c r="E7" s="6">
        <f t="shared" si="0"/>
        <v>0.00148032675</v>
      </c>
    </row>
    <row r="8" spans="1:5" ht="12.75">
      <c r="A8" t="s">
        <v>10</v>
      </c>
      <c r="B8" s="5">
        <v>46837.25</v>
      </c>
      <c r="C8" s="6">
        <v>-9.34E-08</v>
      </c>
      <c r="D8" s="6">
        <v>1.52E-08</v>
      </c>
      <c r="E8" s="6">
        <f t="shared" si="0"/>
        <v>-0.00437459915</v>
      </c>
    </row>
    <row r="9" spans="2:5" ht="12.75">
      <c r="B9" s="5"/>
      <c r="C9" s="6"/>
      <c r="D9" s="6"/>
      <c r="E9" s="6" t="s">
        <v>12</v>
      </c>
    </row>
    <row r="10" spans="1:5" ht="12.75">
      <c r="A10" s="8" t="s">
        <v>11</v>
      </c>
      <c r="B10" s="5"/>
      <c r="C10" s="6"/>
      <c r="D10" s="6"/>
      <c r="E10" s="6">
        <f>SUM(E3:E9)</f>
        <v>0.0012325007714000004</v>
      </c>
    </row>
    <row r="11" spans="2:5" ht="12.75">
      <c r="B11" s="5"/>
      <c r="C11" s="6"/>
      <c r="D11" s="6"/>
      <c r="E11" s="6"/>
    </row>
    <row r="12" spans="2:5" ht="12.75">
      <c r="B12" s="5"/>
      <c r="C12" s="5"/>
      <c r="D12" s="5"/>
      <c r="E12" s="5"/>
    </row>
    <row r="13" spans="2:5" ht="12.75">
      <c r="B13" s="5"/>
      <c r="C13" s="5"/>
      <c r="D13" s="5"/>
      <c r="E13" s="5"/>
    </row>
    <row r="14" spans="2:5" ht="12.75">
      <c r="B14" s="4"/>
      <c r="C14" s="4"/>
      <c r="D14" s="4"/>
      <c r="E14" s="4"/>
    </row>
  </sheetData>
  <sheetProtection password="C79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Richardson</dc:creator>
  <cp:keywords/>
  <dc:description/>
  <cp:lastModifiedBy>dowuser</cp:lastModifiedBy>
  <cp:lastPrinted>2007-12-14T19:03:54Z</cp:lastPrinted>
  <dcterms:created xsi:type="dcterms:W3CDTF">2007-09-10T16:34:37Z</dcterms:created>
  <dcterms:modified xsi:type="dcterms:W3CDTF">2008-07-23T14:37:41Z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