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koontz\Documents\Office\Documents\Classes\Z Other Course Material\ANEQ 476\"/>
    </mc:Choice>
  </mc:AlternateContent>
  <xr:revisionPtr revIDLastSave="0" documentId="13_ncr:1_{DE1EFDE1-49A4-45BE-B741-C5FCA1C8D6CF}" xr6:coauthVersionLast="47" xr6:coauthVersionMax="47" xr10:uidLastSave="{00000000-0000-0000-0000-000000000000}"/>
  <bookViews>
    <workbookView xWindow="28680" yWindow="-120" windowWidth="29040" windowHeight="15840" tabRatio="814" xr2:uid="{00000000-000D-0000-FFFF-FFFF00000000}"/>
  </bookViews>
  <sheets>
    <sheet name="Instructions" sheetId="10" r:id="rId1"/>
    <sheet name="Livestock Sell Hedge" sheetId="1" r:id="rId2"/>
    <sheet name="Livestock Buy Hedge" sheetId="11" r:id="rId3"/>
    <sheet name="Grain Buy Hedge" sheetId="4" r:id="rId4"/>
    <sheet name="Livestock Sell Options (2)" sheetId="9" r:id="rId5"/>
    <sheet name="Grain Buy Options" sheetId="7" r:id="rId6"/>
  </sheets>
  <definedNames>
    <definedName name="_xlnm.Print_Area" localSheetId="2">'Livestock Buy Hedge'!$A$2:$I$31</definedName>
    <definedName name="_xlnm.Print_Area" localSheetId="1">'Livestock Sell Hedge'!$A$2:$I$31</definedName>
    <definedName name="_xlnm.Print_Area" localSheetId="4">'Livestock Sell Options (2)'!$A$2:$I$37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" l="1"/>
  <c r="F20" i="4"/>
  <c r="F7" i="4"/>
  <c r="F20" i="11"/>
  <c r="F7" i="11"/>
  <c r="F7" i="1"/>
  <c r="D4" i="7" l="1"/>
  <c r="E9" i="7"/>
  <c r="G9" i="7"/>
  <c r="D9" i="7" s="1"/>
  <c r="F10" i="7"/>
  <c r="D18" i="7"/>
  <c r="F18" i="7"/>
  <c r="B24" i="7"/>
  <c r="E24" i="7"/>
  <c r="F25" i="7"/>
  <c r="F26" i="7" s="1"/>
  <c r="F28" i="7" s="1"/>
  <c r="G29" i="7"/>
  <c r="G24" i="7" s="1"/>
  <c r="D24" i="7" s="1"/>
  <c r="D31" i="7"/>
  <c r="F31" i="7"/>
  <c r="D32" i="7"/>
  <c r="F32" i="7"/>
  <c r="D4" i="9"/>
  <c r="D5" i="9"/>
  <c r="E9" i="9"/>
  <c r="G9" i="9"/>
  <c r="D9" i="9" s="1"/>
  <c r="F10" i="9"/>
  <c r="F11" i="9" s="1"/>
  <c r="F13" i="9" s="1"/>
  <c r="F19" i="9" s="1"/>
  <c r="D18" i="9"/>
  <c r="F18" i="9"/>
  <c r="B24" i="9"/>
  <c r="E24" i="9"/>
  <c r="F25" i="9"/>
  <c r="F26" i="9" s="1"/>
  <c r="F28" i="9" s="1"/>
  <c r="G29" i="9"/>
  <c r="G24" i="9" s="1"/>
  <c r="D24" i="9" s="1"/>
  <c r="D31" i="9"/>
  <c r="D33" i="9" s="1"/>
  <c r="F31" i="9"/>
  <c r="D32" i="9"/>
  <c r="F32" i="9"/>
  <c r="D4" i="4"/>
  <c r="E7" i="4"/>
  <c r="G7" i="4"/>
  <c r="D14" i="4"/>
  <c r="F14" i="4"/>
  <c r="F15" i="4"/>
  <c r="B20" i="4"/>
  <c r="E20" i="4"/>
  <c r="G23" i="4"/>
  <c r="G20" i="4" s="1"/>
  <c r="D20" i="4" s="1"/>
  <c r="D23" i="4" s="1"/>
  <c r="D25" i="4"/>
  <c r="F25" i="4"/>
  <c r="D26" i="4"/>
  <c r="F26" i="4"/>
  <c r="D4" i="11"/>
  <c r="E7" i="11"/>
  <c r="G7" i="11"/>
  <c r="D7" i="11" s="1"/>
  <c r="D14" i="11"/>
  <c r="F14" i="11"/>
  <c r="F15" i="11"/>
  <c r="B20" i="11"/>
  <c r="E20" i="11"/>
  <c r="G23" i="11"/>
  <c r="G20" i="11" s="1"/>
  <c r="D20" i="11" s="1"/>
  <c r="D23" i="11" s="1"/>
  <c r="D25" i="11"/>
  <c r="F25" i="11"/>
  <c r="D26" i="11"/>
  <c r="F26" i="11"/>
  <c r="D4" i="1"/>
  <c r="E7" i="1"/>
  <c r="G7" i="1"/>
  <c r="D14" i="1"/>
  <c r="F14" i="1"/>
  <c r="F15" i="1"/>
  <c r="B20" i="1"/>
  <c r="E20" i="1"/>
  <c r="F20" i="1"/>
  <c r="G23" i="1"/>
  <c r="G20" i="1" s="1"/>
  <c r="D25" i="1"/>
  <c r="F25" i="1"/>
  <c r="D26" i="1"/>
  <c r="F26" i="1"/>
  <c r="D27" i="11" l="1"/>
  <c r="F33" i="7"/>
  <c r="D29" i="9"/>
  <c r="F27" i="4"/>
  <c r="F27" i="11"/>
  <c r="F34" i="9"/>
  <c r="D27" i="4"/>
  <c r="D15" i="11"/>
  <c r="D17" i="11" s="1"/>
  <c r="D18" i="11" s="1"/>
  <c r="D10" i="11"/>
  <c r="F33" i="9"/>
  <c r="F11" i="7"/>
  <c r="F13" i="7" s="1"/>
  <c r="D29" i="7"/>
  <c r="F27" i="1"/>
  <c r="F34" i="7"/>
  <c r="D33" i="7"/>
  <c r="D7" i="4"/>
  <c r="D10" i="4" s="1"/>
  <c r="F28" i="11"/>
  <c r="D20" i="1"/>
  <c r="D23" i="1" s="1"/>
  <c r="D7" i="1"/>
  <c r="D10" i="1" s="1"/>
  <c r="D14" i="9"/>
  <c r="D19" i="9"/>
  <c r="D21" i="9" s="1"/>
  <c r="D22" i="9" s="1"/>
  <c r="D34" i="7"/>
  <c r="D19" i="7"/>
  <c r="D28" i="11"/>
  <c r="D34" i="9"/>
  <c r="F28" i="1"/>
  <c r="F28" i="4"/>
  <c r="D27" i="1"/>
  <c r="D28" i="4"/>
  <c r="D30" i="4" s="1"/>
  <c r="D36" i="9" l="1"/>
  <c r="D37" i="9" s="1"/>
  <c r="F19" i="7"/>
  <c r="D21" i="7" s="1"/>
  <c r="D22" i="7" s="1"/>
  <c r="D14" i="7"/>
  <c r="D36" i="7"/>
  <c r="D37" i="7" s="1"/>
  <c r="D30" i="11"/>
  <c r="D31" i="11" s="1"/>
  <c r="D28" i="1"/>
  <c r="D30" i="1" s="1"/>
  <c r="D31" i="1" s="1"/>
  <c r="D31" i="4"/>
  <c r="D15" i="4"/>
  <c r="D15" i="1"/>
  <c r="D17" i="1" s="1"/>
  <c r="D18" i="1" s="1"/>
  <c r="D17" i="4" l="1"/>
  <c r="D1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R. Koontz</author>
  </authors>
  <commentList>
    <comment ref="F6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Stephen R. Koontz: Premiums Paid are Negative Numbers.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R. Koontz</author>
  </authors>
  <commentList>
    <comment ref="F6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Stephen R. Koontz:</t>
        </r>
        <r>
          <rPr>
            <sz val="8"/>
            <color indexed="81"/>
            <rFont val="Tahoma"/>
            <family val="2"/>
          </rPr>
          <t xml:space="preserve">
Premiums Paid are Negative Numbers.</t>
        </r>
      </text>
    </comment>
  </commentList>
</comments>
</file>

<file path=xl/sharedStrings.xml><?xml version="1.0" encoding="utf-8"?>
<sst xmlns="http://schemas.openxmlformats.org/spreadsheetml/2006/main" count="348" uniqueCount="75">
  <si>
    <t>Date</t>
  </si>
  <si>
    <t>Notes</t>
  </si>
  <si>
    <t>Price</t>
  </si>
  <si>
    <t>Basis</t>
  </si>
  <si>
    <t>CASH</t>
  </si>
  <si>
    <t>FUTURES</t>
  </si>
  <si>
    <t>Start</t>
  </si>
  <si>
    <t xml:space="preserve">Net Price = </t>
  </si>
  <si>
    <t>Expected</t>
  </si>
  <si>
    <t>Actual</t>
  </si>
  <si>
    <t>Cash Price</t>
  </si>
  <si>
    <t>Sell Futures</t>
  </si>
  <si>
    <t>Buy Futures</t>
  </si>
  <si>
    <t>Gain/Loss</t>
  </si>
  <si>
    <t xml:space="preserve">Forward Price = </t>
  </si>
  <si>
    <t>Futures + Basis</t>
  </si>
  <si>
    <t>Weight</t>
  </si>
  <si>
    <t>Revenue</t>
  </si>
  <si>
    <t>Contracts</t>
  </si>
  <si>
    <t>Revenue/Cost</t>
  </si>
  <si>
    <t>Total Pounds</t>
  </si>
  <si>
    <t>Contract Pounds</t>
  </si>
  <si>
    <t>Net Revenue</t>
  </si>
  <si>
    <t>Net Price</t>
  </si>
  <si>
    <t>Head Sold</t>
  </si>
  <si>
    <t>Sell Cash Cattle</t>
  </si>
  <si>
    <t>Error</t>
  </si>
  <si>
    <t>Input</t>
  </si>
  <si>
    <t>Evaluate</t>
  </si>
  <si>
    <t>Actions</t>
  </si>
  <si>
    <t>End#1</t>
  </si>
  <si>
    <t>End#2</t>
  </si>
  <si>
    <t>Outcome #1</t>
  </si>
  <si>
    <t>Outcome #2</t>
  </si>
  <si>
    <t>DEC Corn @</t>
  </si>
  <si>
    <t>Acres</t>
  </si>
  <si>
    <t>Yield/Acre</t>
  </si>
  <si>
    <t>Contract Bushels</t>
  </si>
  <si>
    <t>Total Bushels</t>
  </si>
  <si>
    <t>Buy Put</t>
  </si>
  <si>
    <t>Strike Price</t>
  </si>
  <si>
    <t>Premium</t>
  </si>
  <si>
    <t>Forward Price Floor =</t>
  </si>
  <si>
    <t>Sell Put</t>
  </si>
  <si>
    <t>Net Revenue/Cost</t>
  </si>
  <si>
    <t>Strike Price + Basis +</t>
  </si>
  <si>
    <t>Forward Price =</t>
  </si>
  <si>
    <t>You will need to input numbers into green cells.</t>
  </si>
  <si>
    <t>Red letters are actions the producer takes.</t>
  </si>
  <si>
    <t>Pick a futures gain.</t>
  </si>
  <si>
    <t>Pick a futures loss.</t>
  </si>
  <si>
    <t>Pick a basis error.</t>
  </si>
  <si>
    <t>Choose the number of head and futures contracts.</t>
  </si>
  <si>
    <t>Choose animal weights and the correct size of the futures contract.</t>
  </si>
  <si>
    <t>Choose the number of acres and futures contracts.</t>
  </si>
  <si>
    <t>Choose yield per acre and the correct size of the futures contract.</t>
  </si>
  <si>
    <t>Choose Strike Price.</t>
  </si>
  <si>
    <t>Most recent date, futures price, and basis.</t>
  </si>
  <si>
    <t>Pick a futures loss -- input a price.</t>
  </si>
  <si>
    <t>Pick a futures gain -- input the price.</t>
  </si>
  <si>
    <t>Look at the red cells because the spreadsheet is doing the work for you.</t>
  </si>
  <si>
    <t>Premium Paid</t>
  </si>
  <si>
    <t>Premium Received</t>
  </si>
  <si>
    <t>Use premium for chosen Strike Price.  NEGATIVE NUMBER.</t>
  </si>
  <si>
    <t>Let Option Expire</t>
  </si>
  <si>
    <t>None of the cells in this spreadsheet are locked.  You can overwrite everything.</t>
  </si>
  <si>
    <t>So "Save As…" your studying into a different file name and keep the original.</t>
  </si>
  <si>
    <t>Buy Cash Cattle</t>
  </si>
  <si>
    <t>APR Feeder Cattle @</t>
  </si>
  <si>
    <t>Buy Cash Grain</t>
  </si>
  <si>
    <t>Buy Call</t>
  </si>
  <si>
    <t>Sell Call</t>
  </si>
  <si>
    <t>OCT Live Cattle @</t>
  </si>
  <si>
    <t>MAY Corn @</t>
  </si>
  <si>
    <t>Forward Price Ceiling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</si>
</sst>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3" fillId="0" borderId="5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2" borderId="0" xfId="0" applyFont="1" applyFill="1"/>
    <xf numFmtId="0" fontId="1" fillId="0" borderId="13" xfId="0" applyFont="1" applyBorder="1"/>
    <xf numFmtId="0" fontId="1" fillId="2" borderId="14" xfId="0" applyFont="1" applyFill="1" applyBorder="1"/>
    <xf numFmtId="0" fontId="1" fillId="3" borderId="0" xfId="0" applyFont="1" applyFill="1"/>
    <xf numFmtId="164" fontId="1" fillId="3" borderId="6" xfId="0" applyNumberFormat="1" applyFont="1" applyFill="1" applyBorder="1"/>
    <xf numFmtId="164" fontId="1" fillId="3" borderId="14" xfId="0" applyNumberFormat="1" applyFont="1" applyFill="1" applyBorder="1"/>
    <xf numFmtId="165" fontId="1" fillId="3" borderId="6" xfId="0" applyNumberFormat="1" applyFont="1" applyFill="1" applyBorder="1"/>
    <xf numFmtId="0" fontId="1" fillId="0" borderId="15" xfId="0" applyFont="1" applyBorder="1"/>
    <xf numFmtId="16" fontId="1" fillId="0" borderId="8" xfId="0" applyNumberFormat="1" applyFont="1" applyBorder="1"/>
    <xf numFmtId="0" fontId="1" fillId="0" borderId="14" xfId="0" applyFont="1" applyBorder="1"/>
    <xf numFmtId="165" fontId="1" fillId="3" borderId="8" xfId="0" applyNumberFormat="1" applyFont="1" applyFill="1" applyBorder="1"/>
    <xf numFmtId="165" fontId="1" fillId="2" borderId="10" xfId="0" applyNumberFormat="1" applyFont="1" applyFill="1" applyBorder="1"/>
    <xf numFmtId="165" fontId="1" fillId="3" borderId="11" xfId="0" applyNumberFormat="1" applyFont="1" applyFill="1" applyBorder="1"/>
    <xf numFmtId="165" fontId="1" fillId="2" borderId="8" xfId="0" applyNumberFormat="1" applyFont="1" applyFill="1" applyBorder="1"/>
    <xf numFmtId="165" fontId="1" fillId="2" borderId="7" xfId="0" applyNumberFormat="1" applyFont="1" applyFill="1" applyBorder="1"/>
    <xf numFmtId="165" fontId="1" fillId="3" borderId="9" xfId="0" applyNumberFormat="1" applyFont="1" applyFill="1" applyBorder="1"/>
    <xf numFmtId="3" fontId="1" fillId="3" borderId="8" xfId="0" applyNumberFormat="1" applyFont="1" applyFill="1" applyBorder="1"/>
    <xf numFmtId="3" fontId="1" fillId="0" borderId="8" xfId="0" applyNumberFormat="1" applyFont="1" applyBorder="1"/>
    <xf numFmtId="165" fontId="1" fillId="0" borderId="8" xfId="0" applyNumberFormat="1" applyFont="1" applyBorder="1"/>
    <xf numFmtId="165" fontId="1" fillId="0" borderId="7" xfId="0" applyNumberFormat="1" applyFont="1" applyBorder="1"/>
    <xf numFmtId="15" fontId="1" fillId="2" borderId="8" xfId="0" applyNumberFormat="1" applyFont="1" applyFill="1" applyBorder="1"/>
    <xf numFmtId="3" fontId="1" fillId="2" borderId="8" xfId="0" applyNumberFormat="1" applyFont="1" applyFill="1" applyBorder="1"/>
    <xf numFmtId="165" fontId="1" fillId="0" borderId="0" xfId="0" applyNumberFormat="1" applyFont="1"/>
    <xf numFmtId="165" fontId="1" fillId="3" borderId="10" xfId="0" applyNumberFormat="1" applyFont="1" applyFill="1" applyBorder="1"/>
    <xf numFmtId="165" fontId="1" fillId="2" borderId="6" xfId="0" applyNumberFormat="1" applyFont="1" applyFill="1" applyBorder="1"/>
    <xf numFmtId="165" fontId="1" fillId="2" borderId="1" xfId="0" applyNumberFormat="1" applyFont="1" applyFill="1" applyBorder="1"/>
    <xf numFmtId="165" fontId="1" fillId="0" borderId="1" xfId="0" applyNumberFormat="1" applyFont="1" applyBorder="1"/>
    <xf numFmtId="15" fontId="1" fillId="2" borderId="10" xfId="0" applyNumberFormat="1" applyFont="1" applyFill="1" applyBorder="1"/>
    <xf numFmtId="166" fontId="1" fillId="2" borderId="8" xfId="0" applyNumberFormat="1" applyFont="1" applyFill="1" applyBorder="1"/>
    <xf numFmtId="166" fontId="1" fillId="2" borderId="10" xfId="0" applyNumberFormat="1" applyFont="1" applyFill="1" applyBorder="1"/>
    <xf numFmtId="166" fontId="1" fillId="0" borderId="8" xfId="0" applyNumberFormat="1" applyFont="1" applyBorder="1"/>
    <xf numFmtId="15" fontId="1" fillId="0" borderId="8" xfId="0" applyNumberFormat="1" applyFont="1" applyBorder="1"/>
    <xf numFmtId="0" fontId="7" fillId="0" borderId="0" xfId="0" applyFont="1"/>
    <xf numFmtId="0" fontId="1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tabSelected="1" zoomScale="150" zoomScaleNormal="150" workbookViewId="0">
      <selection activeCell="B2" sqref="B2"/>
    </sheetView>
  </sheetViews>
  <sheetFormatPr defaultRowHeight="12.75" x14ac:dyDescent="0.2"/>
  <sheetData>
    <row r="2" spans="2:3" x14ac:dyDescent="0.2">
      <c r="B2" s="20" t="s">
        <v>27</v>
      </c>
      <c r="C2" t="s">
        <v>47</v>
      </c>
    </row>
    <row r="3" spans="2:3" x14ac:dyDescent="0.2">
      <c r="B3" s="23" t="s">
        <v>28</v>
      </c>
      <c r="C3" t="s">
        <v>60</v>
      </c>
    </row>
    <row r="4" spans="2:3" x14ac:dyDescent="0.2">
      <c r="B4" s="13" t="s">
        <v>29</v>
      </c>
      <c r="C4" t="s">
        <v>48</v>
      </c>
    </row>
    <row r="6" spans="2:3" x14ac:dyDescent="0.2">
      <c r="B6" s="52" t="s">
        <v>65</v>
      </c>
    </row>
    <row r="7" spans="2:3" x14ac:dyDescent="0.2">
      <c r="B7" s="52" t="s">
        <v>66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130" zoomScaleNormal="130" workbookViewId="0">
      <pane ySplit="5" topLeftCell="A6" activePane="bottomLeft" state="frozen"/>
      <selection pane="bottomLeft" activeCell="F4" sqref="F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6" t="s">
        <v>4</v>
      </c>
      <c r="D2" s="57"/>
      <c r="E2" s="56" t="s">
        <v>5</v>
      </c>
      <c r="F2" s="57"/>
      <c r="G2" s="5"/>
      <c r="H2" s="3"/>
    </row>
    <row r="3" spans="1:10" x14ac:dyDescent="0.2">
      <c r="A3" s="54" t="s">
        <v>0</v>
      </c>
      <c r="B3" s="55"/>
      <c r="C3" s="6" t="s">
        <v>1</v>
      </c>
      <c r="D3" s="7" t="s">
        <v>2</v>
      </c>
      <c r="E3" s="6" t="s">
        <v>1</v>
      </c>
      <c r="F3" s="7" t="s">
        <v>2</v>
      </c>
      <c r="G3" s="54" t="s">
        <v>3</v>
      </c>
      <c r="H3" s="55"/>
      <c r="I3" s="58">
        <v>1</v>
      </c>
    </row>
    <row r="4" spans="1:10" x14ac:dyDescent="0.2">
      <c r="A4" s="8" t="s">
        <v>6</v>
      </c>
      <c r="B4" s="40">
        <v>45366</v>
      </c>
      <c r="C4" s="8" t="s">
        <v>14</v>
      </c>
      <c r="D4" s="30">
        <f>F4+G4</f>
        <v>184.95999999999998</v>
      </c>
      <c r="E4" s="10" t="s">
        <v>72</v>
      </c>
      <c r="F4" s="33">
        <v>185.67</v>
      </c>
      <c r="G4" s="34">
        <v>-0.71</v>
      </c>
      <c r="H4" s="11" t="s">
        <v>8</v>
      </c>
      <c r="I4" s="58"/>
      <c r="J4" s="2" t="s">
        <v>57</v>
      </c>
    </row>
    <row r="5" spans="1:10" x14ac:dyDescent="0.2">
      <c r="A5" s="6"/>
      <c r="B5" s="7"/>
      <c r="C5" s="6" t="s">
        <v>15</v>
      </c>
      <c r="D5" s="7"/>
      <c r="E5" s="12" t="s">
        <v>11</v>
      </c>
      <c r="F5" s="7"/>
      <c r="G5" s="6"/>
      <c r="H5" s="7"/>
      <c r="I5" s="58"/>
    </row>
    <row r="6" spans="1:10" ht="4.5" customHeight="1" thickBot="1" x14ac:dyDescent="0.25">
      <c r="A6" s="8"/>
      <c r="E6" s="13"/>
    </row>
    <row r="7" spans="1:10" ht="13.5" thickTop="1" x14ac:dyDescent="0.2">
      <c r="A7" s="14" t="s">
        <v>30</v>
      </c>
      <c r="B7" s="47">
        <v>45566</v>
      </c>
      <c r="C7" s="14" t="s">
        <v>10</v>
      </c>
      <c r="D7" s="43">
        <f>F7+G7</f>
        <v>169.95999999999998</v>
      </c>
      <c r="E7" s="14" t="str">
        <f>E4</f>
        <v>OCT Live Cattle @</v>
      </c>
      <c r="F7" s="43">
        <f>F4-F9</f>
        <v>170.67</v>
      </c>
      <c r="G7" s="35">
        <f>G4+G10</f>
        <v>-0.71</v>
      </c>
      <c r="H7" s="15" t="s">
        <v>9</v>
      </c>
      <c r="I7" s="59">
        <v>2</v>
      </c>
    </row>
    <row r="8" spans="1:10" x14ac:dyDescent="0.2">
      <c r="A8" s="8"/>
      <c r="B8" s="11"/>
      <c r="C8" s="16" t="s">
        <v>25</v>
      </c>
      <c r="D8" s="11"/>
      <c r="E8" s="16" t="s">
        <v>12</v>
      </c>
      <c r="F8" s="11"/>
      <c r="G8" s="8"/>
      <c r="H8" s="11"/>
      <c r="I8" s="59"/>
    </row>
    <row r="9" spans="1:10" x14ac:dyDescent="0.2">
      <c r="A9" s="6"/>
      <c r="B9" s="7"/>
      <c r="C9" s="8"/>
      <c r="D9" s="17"/>
      <c r="E9" s="6" t="s">
        <v>13</v>
      </c>
      <c r="F9" s="44">
        <v>15</v>
      </c>
      <c r="G9" s="6"/>
      <c r="H9" s="7"/>
      <c r="I9" s="59"/>
      <c r="J9" s="2" t="s">
        <v>49</v>
      </c>
    </row>
    <row r="10" spans="1:10" x14ac:dyDescent="0.2">
      <c r="C10" s="1" t="s">
        <v>7</v>
      </c>
      <c r="D10" s="32">
        <f>D7+F9</f>
        <v>184.95999999999998</v>
      </c>
      <c r="E10" s="18"/>
      <c r="F10" s="19"/>
      <c r="G10" s="45">
        <v>0</v>
      </c>
      <c r="H10" s="19" t="s">
        <v>26</v>
      </c>
      <c r="I10" s="59"/>
      <c r="J10" s="2" t="s">
        <v>51</v>
      </c>
    </row>
    <row r="11" spans="1:10" x14ac:dyDescent="0.2">
      <c r="I11" s="59"/>
    </row>
    <row r="12" spans="1:10" x14ac:dyDescent="0.2">
      <c r="A12" s="20" t="s">
        <v>27</v>
      </c>
      <c r="C12" s="21" t="s">
        <v>24</v>
      </c>
      <c r="D12" s="22">
        <v>120</v>
      </c>
      <c r="E12" s="21" t="s">
        <v>18</v>
      </c>
      <c r="F12" s="22">
        <v>4</v>
      </c>
      <c r="I12" s="59"/>
      <c r="J12" s="2" t="s">
        <v>52</v>
      </c>
    </row>
    <row r="13" spans="1:10" x14ac:dyDescent="0.2">
      <c r="A13" s="23" t="s">
        <v>28</v>
      </c>
      <c r="C13" s="8" t="s">
        <v>16</v>
      </c>
      <c r="D13" s="9">
        <v>1500</v>
      </c>
      <c r="E13" s="8" t="s">
        <v>21</v>
      </c>
      <c r="F13" s="41">
        <v>40000</v>
      </c>
      <c r="I13" s="59"/>
      <c r="J13" s="2" t="s">
        <v>53</v>
      </c>
    </row>
    <row r="14" spans="1:10" x14ac:dyDescent="0.2">
      <c r="A14" s="13" t="s">
        <v>29</v>
      </c>
      <c r="C14" s="8" t="s">
        <v>20</v>
      </c>
      <c r="D14" s="36">
        <f>D12*D13</f>
        <v>180000</v>
      </c>
      <c r="E14" s="8" t="s">
        <v>20</v>
      </c>
      <c r="F14" s="36">
        <f>F12*F13</f>
        <v>160000</v>
      </c>
      <c r="I14" s="59"/>
    </row>
    <row r="15" spans="1:10" x14ac:dyDescent="0.2">
      <c r="C15" s="6" t="s">
        <v>17</v>
      </c>
      <c r="D15" s="24">
        <f>D12*(D13/100)*D7</f>
        <v>305927.99999999994</v>
      </c>
      <c r="E15" s="6" t="s">
        <v>19</v>
      </c>
      <c r="F15" s="24">
        <f>F12*(F13/100)*F9</f>
        <v>24000</v>
      </c>
      <c r="I15" s="59"/>
    </row>
    <row r="16" spans="1:10" x14ac:dyDescent="0.2">
      <c r="I16" s="59"/>
    </row>
    <row r="17" spans="1:10" x14ac:dyDescent="0.2">
      <c r="C17" s="21" t="s">
        <v>22</v>
      </c>
      <c r="D17" s="25">
        <f>D15+F15</f>
        <v>329927.99999999994</v>
      </c>
      <c r="E17" s="2" t="s">
        <v>32</v>
      </c>
      <c r="I17" s="59"/>
    </row>
    <row r="18" spans="1:10" x14ac:dyDescent="0.2">
      <c r="C18" s="6" t="s">
        <v>23</v>
      </c>
      <c r="D18" s="26">
        <f>D17/(D14/100)</f>
        <v>183.29333333333329</v>
      </c>
      <c r="I18" s="59"/>
    </row>
    <row r="19" spans="1:10" ht="5.25" customHeight="1" thickBot="1" x14ac:dyDescent="0.25">
      <c r="A19" s="27"/>
      <c r="B19" s="27"/>
    </row>
    <row r="20" spans="1:10" ht="13.5" thickTop="1" x14ac:dyDescent="0.2">
      <c r="A20" s="8" t="s">
        <v>31</v>
      </c>
      <c r="B20" s="51">
        <f>B7</f>
        <v>45566</v>
      </c>
      <c r="C20" s="14" t="s">
        <v>10</v>
      </c>
      <c r="D20" s="43">
        <f>F20+G20</f>
        <v>199.95999999999998</v>
      </c>
      <c r="E20" s="14" t="str">
        <f>E4</f>
        <v>OCT Live Cattle @</v>
      </c>
      <c r="F20" s="43">
        <f>F4-F22</f>
        <v>200.67</v>
      </c>
      <c r="G20" s="35">
        <f>G4+G23</f>
        <v>-0.71</v>
      </c>
      <c r="H20" s="15" t="s">
        <v>9</v>
      </c>
      <c r="I20" s="53">
        <v>3</v>
      </c>
    </row>
    <row r="21" spans="1:10" x14ac:dyDescent="0.2">
      <c r="A21" s="8"/>
      <c r="B21" s="11"/>
      <c r="C21" s="16" t="s">
        <v>25</v>
      </c>
      <c r="D21" s="11"/>
      <c r="E21" s="16" t="s">
        <v>12</v>
      </c>
      <c r="F21" s="11"/>
      <c r="G21" s="8"/>
      <c r="H21" s="11"/>
      <c r="I21" s="53"/>
    </row>
    <row r="22" spans="1:10" x14ac:dyDescent="0.2">
      <c r="A22" s="6"/>
      <c r="B22" s="7"/>
      <c r="C22" s="8"/>
      <c r="D22" s="17"/>
      <c r="E22" s="6" t="s">
        <v>13</v>
      </c>
      <c r="F22" s="44">
        <v>-15</v>
      </c>
      <c r="G22" s="6"/>
      <c r="H22" s="7"/>
      <c r="I22" s="53"/>
      <c r="J22" s="2" t="s">
        <v>50</v>
      </c>
    </row>
    <row r="23" spans="1:10" x14ac:dyDescent="0.2">
      <c r="C23" s="1" t="s">
        <v>7</v>
      </c>
      <c r="D23" s="32">
        <f>D20+F22</f>
        <v>184.95999999999998</v>
      </c>
      <c r="E23" s="18"/>
      <c r="F23" s="19"/>
      <c r="G23" s="46">
        <f>G10</f>
        <v>0</v>
      </c>
      <c r="H23" s="19" t="s">
        <v>26</v>
      </c>
      <c r="I23" s="53"/>
    </row>
    <row r="24" spans="1:10" x14ac:dyDescent="0.2">
      <c r="I24" s="53"/>
    </row>
    <row r="25" spans="1:10" x14ac:dyDescent="0.2">
      <c r="A25" s="20" t="s">
        <v>27</v>
      </c>
      <c r="C25" s="21" t="s">
        <v>24</v>
      </c>
      <c r="D25" s="29">
        <f>D12</f>
        <v>120</v>
      </c>
      <c r="E25" s="21" t="s">
        <v>18</v>
      </c>
      <c r="F25" s="29">
        <f>F12</f>
        <v>4</v>
      </c>
      <c r="I25" s="53"/>
    </row>
    <row r="26" spans="1:10" x14ac:dyDescent="0.2">
      <c r="A26" s="23" t="s">
        <v>28</v>
      </c>
      <c r="C26" s="8" t="s">
        <v>16</v>
      </c>
      <c r="D26" s="11">
        <f>D13</f>
        <v>1500</v>
      </c>
      <c r="E26" s="8" t="s">
        <v>21</v>
      </c>
      <c r="F26" s="37">
        <f>F13</f>
        <v>40000</v>
      </c>
      <c r="I26" s="53"/>
    </row>
    <row r="27" spans="1:10" x14ac:dyDescent="0.2">
      <c r="A27" s="13" t="s">
        <v>29</v>
      </c>
      <c r="C27" s="8" t="s">
        <v>20</v>
      </c>
      <c r="D27" s="36">
        <f>D25*D26</f>
        <v>180000</v>
      </c>
      <c r="E27" s="8" t="s">
        <v>20</v>
      </c>
      <c r="F27" s="36">
        <f>F25*F26</f>
        <v>160000</v>
      </c>
      <c r="I27" s="53"/>
    </row>
    <row r="28" spans="1:10" x14ac:dyDescent="0.2">
      <c r="C28" s="6" t="s">
        <v>17</v>
      </c>
      <c r="D28" s="24">
        <f>D25*(D26/100)*D20</f>
        <v>359927.99999999994</v>
      </c>
      <c r="E28" s="6" t="s">
        <v>19</v>
      </c>
      <c r="F28" s="24">
        <f>F25*(F26/100)*F22</f>
        <v>-24000</v>
      </c>
      <c r="I28" s="53"/>
    </row>
    <row r="29" spans="1:10" x14ac:dyDescent="0.2">
      <c r="I29" s="53"/>
    </row>
    <row r="30" spans="1:10" x14ac:dyDescent="0.2">
      <c r="C30" s="21" t="s">
        <v>22</v>
      </c>
      <c r="D30" s="25">
        <f>D28+F28</f>
        <v>335927.99999999994</v>
      </c>
      <c r="E30" s="2" t="s">
        <v>33</v>
      </c>
      <c r="I30" s="53"/>
    </row>
    <row r="31" spans="1:10" x14ac:dyDescent="0.2">
      <c r="C31" s="6" t="s">
        <v>23</v>
      </c>
      <c r="D31" s="26">
        <f>D30/(D27/100)</f>
        <v>186.62666666666664</v>
      </c>
      <c r="I31" s="53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="130" zoomScaleNormal="130" workbookViewId="0">
      <pane ySplit="5" topLeftCell="A6" activePane="bottomLeft" state="frozen"/>
      <selection pane="bottomLeft" activeCell="F5" sqref="F5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6" t="s">
        <v>4</v>
      </c>
      <c r="D2" s="57"/>
      <c r="E2" s="56" t="s">
        <v>5</v>
      </c>
      <c r="F2" s="57"/>
      <c r="G2" s="5"/>
      <c r="H2" s="3"/>
    </row>
    <row r="3" spans="1:10" x14ac:dyDescent="0.2">
      <c r="A3" s="54" t="s">
        <v>0</v>
      </c>
      <c r="B3" s="55"/>
      <c r="C3" s="6" t="s">
        <v>1</v>
      </c>
      <c r="D3" s="7" t="s">
        <v>2</v>
      </c>
      <c r="E3" s="6" t="s">
        <v>1</v>
      </c>
      <c r="F3" s="7" t="s">
        <v>2</v>
      </c>
      <c r="G3" s="54" t="s">
        <v>3</v>
      </c>
      <c r="H3" s="55"/>
      <c r="I3" s="58">
        <v>1</v>
      </c>
    </row>
    <row r="4" spans="1:10" x14ac:dyDescent="0.2">
      <c r="A4" s="8" t="s">
        <v>6</v>
      </c>
      <c r="B4" s="48">
        <v>45366</v>
      </c>
      <c r="C4" s="8" t="s">
        <v>14</v>
      </c>
      <c r="D4" s="30">
        <f>F4+G4</f>
        <v>246.46</v>
      </c>
      <c r="E4" s="10" t="s">
        <v>68</v>
      </c>
      <c r="F4" s="33">
        <v>252.12</v>
      </c>
      <c r="G4" s="34">
        <v>-5.66</v>
      </c>
      <c r="H4" s="11" t="s">
        <v>8</v>
      </c>
      <c r="I4" s="58"/>
      <c r="J4" s="2" t="s">
        <v>57</v>
      </c>
    </row>
    <row r="5" spans="1:10" x14ac:dyDescent="0.2">
      <c r="A5" s="6"/>
      <c r="B5" s="7"/>
      <c r="C5" s="6" t="s">
        <v>15</v>
      </c>
      <c r="D5" s="7"/>
      <c r="E5" s="12" t="s">
        <v>12</v>
      </c>
      <c r="F5" s="7"/>
      <c r="G5" s="6"/>
      <c r="H5" s="7"/>
      <c r="I5" s="58"/>
    </row>
    <row r="6" spans="1:10" ht="4.5" customHeight="1" thickBot="1" x14ac:dyDescent="0.25">
      <c r="A6" s="8"/>
      <c r="E6" s="13"/>
    </row>
    <row r="7" spans="1:10" ht="13.5" thickTop="1" x14ac:dyDescent="0.2">
      <c r="A7" s="14" t="s">
        <v>30</v>
      </c>
      <c r="B7" s="49">
        <v>45383</v>
      </c>
      <c r="C7" s="14" t="s">
        <v>10</v>
      </c>
      <c r="D7" s="43">
        <f>F7+G7</f>
        <v>261.45999999999998</v>
      </c>
      <c r="E7" s="14" t="str">
        <f>E4</f>
        <v>APR Feeder Cattle @</v>
      </c>
      <c r="F7" s="43">
        <f>F4+F9</f>
        <v>267.12</v>
      </c>
      <c r="G7" s="35">
        <f>G4+G10</f>
        <v>-5.66</v>
      </c>
      <c r="H7" s="15" t="s">
        <v>9</v>
      </c>
      <c r="I7" s="59">
        <v>2</v>
      </c>
    </row>
    <row r="8" spans="1:10" x14ac:dyDescent="0.2">
      <c r="A8" s="8"/>
      <c r="B8" s="11"/>
      <c r="C8" s="16" t="s">
        <v>67</v>
      </c>
      <c r="D8" s="11"/>
      <c r="E8" s="16" t="s">
        <v>11</v>
      </c>
      <c r="F8" s="11"/>
      <c r="G8" s="8"/>
      <c r="H8" s="11"/>
      <c r="I8" s="59"/>
    </row>
    <row r="9" spans="1:10" x14ac:dyDescent="0.2">
      <c r="A9" s="6"/>
      <c r="B9" s="7"/>
      <c r="C9" s="8"/>
      <c r="D9" s="17"/>
      <c r="E9" s="6" t="s">
        <v>13</v>
      </c>
      <c r="F9" s="44">
        <v>15</v>
      </c>
      <c r="G9" s="6"/>
      <c r="H9" s="7"/>
      <c r="I9" s="59"/>
      <c r="J9" s="2" t="s">
        <v>49</v>
      </c>
    </row>
    <row r="10" spans="1:10" x14ac:dyDescent="0.2">
      <c r="C10" s="1" t="s">
        <v>7</v>
      </c>
      <c r="D10" s="32">
        <f>D7-F9</f>
        <v>246.45999999999998</v>
      </c>
      <c r="E10" s="18"/>
      <c r="F10" s="19"/>
      <c r="G10" s="45">
        <v>0</v>
      </c>
      <c r="H10" s="19" t="s">
        <v>26</v>
      </c>
      <c r="I10" s="59"/>
      <c r="J10" s="2" t="s">
        <v>51</v>
      </c>
    </row>
    <row r="11" spans="1:10" x14ac:dyDescent="0.2">
      <c r="I11" s="59"/>
    </row>
    <row r="12" spans="1:10" x14ac:dyDescent="0.2">
      <c r="A12" s="20" t="s">
        <v>27</v>
      </c>
      <c r="C12" s="21" t="s">
        <v>24</v>
      </c>
      <c r="D12" s="22">
        <v>120</v>
      </c>
      <c r="E12" s="21" t="s">
        <v>18</v>
      </c>
      <c r="F12" s="22">
        <v>2</v>
      </c>
      <c r="I12" s="59"/>
      <c r="J12" s="2" t="s">
        <v>52</v>
      </c>
    </row>
    <row r="13" spans="1:10" x14ac:dyDescent="0.2">
      <c r="A13" s="23" t="s">
        <v>28</v>
      </c>
      <c r="C13" s="8" t="s">
        <v>16</v>
      </c>
      <c r="D13" s="9">
        <v>850</v>
      </c>
      <c r="E13" s="8" t="s">
        <v>21</v>
      </c>
      <c r="F13" s="41">
        <v>50000</v>
      </c>
      <c r="I13" s="59"/>
      <c r="J13" s="2" t="s">
        <v>53</v>
      </c>
    </row>
    <row r="14" spans="1:10" x14ac:dyDescent="0.2">
      <c r="A14" s="13" t="s">
        <v>29</v>
      </c>
      <c r="C14" s="8" t="s">
        <v>20</v>
      </c>
      <c r="D14" s="36">
        <f>D12*D13</f>
        <v>102000</v>
      </c>
      <c r="E14" s="8" t="s">
        <v>20</v>
      </c>
      <c r="F14" s="36">
        <f>F12*F13</f>
        <v>100000</v>
      </c>
      <c r="I14" s="59"/>
    </row>
    <row r="15" spans="1:10" x14ac:dyDescent="0.2">
      <c r="C15" s="6" t="s">
        <v>17</v>
      </c>
      <c r="D15" s="24">
        <f>D12*(D13/100)*D7</f>
        <v>266689.19999999995</v>
      </c>
      <c r="E15" s="6" t="s">
        <v>19</v>
      </c>
      <c r="F15" s="24">
        <f>F12*(F13/100)*F9</f>
        <v>15000</v>
      </c>
      <c r="I15" s="59"/>
    </row>
    <row r="16" spans="1:10" x14ac:dyDescent="0.2">
      <c r="I16" s="59"/>
    </row>
    <row r="17" spans="1:10" x14ac:dyDescent="0.2">
      <c r="C17" s="21" t="s">
        <v>22</v>
      </c>
      <c r="D17" s="25">
        <f>D15-F15</f>
        <v>251689.19999999995</v>
      </c>
      <c r="E17" s="2" t="s">
        <v>32</v>
      </c>
      <c r="I17" s="59"/>
    </row>
    <row r="18" spans="1:10" x14ac:dyDescent="0.2">
      <c r="C18" s="6" t="s">
        <v>23</v>
      </c>
      <c r="D18" s="26">
        <f>D17/(D14/100)</f>
        <v>246.75411764705879</v>
      </c>
      <c r="I18" s="59"/>
    </row>
    <row r="19" spans="1:10" ht="5.25" customHeight="1" thickBot="1" x14ac:dyDescent="0.25">
      <c r="A19" s="27"/>
      <c r="B19" s="27"/>
    </row>
    <row r="20" spans="1:10" ht="13.5" thickTop="1" x14ac:dyDescent="0.2">
      <c r="A20" s="8" t="s">
        <v>31</v>
      </c>
      <c r="B20" s="50">
        <f>B7</f>
        <v>45383</v>
      </c>
      <c r="C20" s="14" t="s">
        <v>10</v>
      </c>
      <c r="D20" s="43">
        <f>F20+G20</f>
        <v>231.46</v>
      </c>
      <c r="E20" s="14" t="str">
        <f>E4</f>
        <v>APR Feeder Cattle @</v>
      </c>
      <c r="F20" s="43">
        <f>F4+F22</f>
        <v>237.12</v>
      </c>
      <c r="G20" s="35">
        <f>G4+G23</f>
        <v>-5.66</v>
      </c>
      <c r="H20" s="15" t="s">
        <v>9</v>
      </c>
      <c r="I20" s="53">
        <v>3</v>
      </c>
    </row>
    <row r="21" spans="1:10" x14ac:dyDescent="0.2">
      <c r="A21" s="8"/>
      <c r="B21" s="11"/>
      <c r="C21" s="16" t="s">
        <v>67</v>
      </c>
      <c r="D21" s="11"/>
      <c r="E21" s="16" t="s">
        <v>11</v>
      </c>
      <c r="F21" s="11"/>
      <c r="G21" s="8"/>
      <c r="H21" s="11"/>
      <c r="I21" s="53"/>
    </row>
    <row r="22" spans="1:10" x14ac:dyDescent="0.2">
      <c r="A22" s="6"/>
      <c r="B22" s="7"/>
      <c r="C22" s="8"/>
      <c r="D22" s="17"/>
      <c r="E22" s="6" t="s">
        <v>13</v>
      </c>
      <c r="F22" s="44">
        <v>-15</v>
      </c>
      <c r="G22" s="6"/>
      <c r="H22" s="7"/>
      <c r="I22" s="53"/>
      <c r="J22" s="2" t="s">
        <v>50</v>
      </c>
    </row>
    <row r="23" spans="1:10" x14ac:dyDescent="0.2">
      <c r="C23" s="1" t="s">
        <v>7</v>
      </c>
      <c r="D23" s="32">
        <f>D20-F22</f>
        <v>246.46</v>
      </c>
      <c r="E23" s="18"/>
      <c r="F23" s="19"/>
      <c r="G23" s="46">
        <f>G10</f>
        <v>0</v>
      </c>
      <c r="H23" s="19" t="s">
        <v>26</v>
      </c>
      <c r="I23" s="53"/>
    </row>
    <row r="24" spans="1:10" x14ac:dyDescent="0.2">
      <c r="I24" s="53"/>
    </row>
    <row r="25" spans="1:10" x14ac:dyDescent="0.2">
      <c r="A25" s="20" t="s">
        <v>27</v>
      </c>
      <c r="C25" s="21" t="s">
        <v>24</v>
      </c>
      <c r="D25" s="29">
        <f>D12</f>
        <v>120</v>
      </c>
      <c r="E25" s="21" t="s">
        <v>18</v>
      </c>
      <c r="F25" s="29">
        <f>F12</f>
        <v>2</v>
      </c>
      <c r="I25" s="53"/>
    </row>
    <row r="26" spans="1:10" x14ac:dyDescent="0.2">
      <c r="A26" s="23" t="s">
        <v>28</v>
      </c>
      <c r="C26" s="8" t="s">
        <v>16</v>
      </c>
      <c r="D26" s="11">
        <f>D13</f>
        <v>850</v>
      </c>
      <c r="E26" s="8" t="s">
        <v>21</v>
      </c>
      <c r="F26" s="37">
        <f>F13</f>
        <v>50000</v>
      </c>
      <c r="I26" s="53"/>
    </row>
    <row r="27" spans="1:10" x14ac:dyDescent="0.2">
      <c r="A27" s="13" t="s">
        <v>29</v>
      </c>
      <c r="C27" s="8" t="s">
        <v>20</v>
      </c>
      <c r="D27" s="36">
        <f>D25*D26</f>
        <v>102000</v>
      </c>
      <c r="E27" s="8" t="s">
        <v>20</v>
      </c>
      <c r="F27" s="36">
        <f>F25*F26</f>
        <v>100000</v>
      </c>
      <c r="I27" s="53"/>
    </row>
    <row r="28" spans="1:10" x14ac:dyDescent="0.2">
      <c r="C28" s="6" t="s">
        <v>17</v>
      </c>
      <c r="D28" s="24">
        <f>D25*(D26/100)*D20</f>
        <v>236089.2</v>
      </c>
      <c r="E28" s="6" t="s">
        <v>19</v>
      </c>
      <c r="F28" s="24">
        <f>F25*(F26/100)*F22</f>
        <v>-15000</v>
      </c>
      <c r="I28" s="53"/>
    </row>
    <row r="29" spans="1:10" x14ac:dyDescent="0.2">
      <c r="I29" s="53"/>
    </row>
    <row r="30" spans="1:10" x14ac:dyDescent="0.2">
      <c r="C30" s="21" t="s">
        <v>22</v>
      </c>
      <c r="D30" s="25">
        <f>D28-F28</f>
        <v>251089.2</v>
      </c>
      <c r="E30" s="2" t="s">
        <v>33</v>
      </c>
      <c r="I30" s="53"/>
    </row>
    <row r="31" spans="1:10" x14ac:dyDescent="0.2">
      <c r="C31" s="6" t="s">
        <v>23</v>
      </c>
      <c r="D31" s="26">
        <f>D30/(D27/100)</f>
        <v>246.1658823529412</v>
      </c>
      <c r="I31" s="53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zoomScale="130" zoomScaleNormal="130" workbookViewId="0">
      <pane ySplit="5" topLeftCell="A6" activePane="bottomLeft" state="frozen"/>
      <selection pane="bottomLeft" activeCell="G4" sqref="G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6" t="s">
        <v>4</v>
      </c>
      <c r="D2" s="57"/>
      <c r="E2" s="56" t="s">
        <v>5</v>
      </c>
      <c r="F2" s="57"/>
      <c r="G2" s="5"/>
      <c r="H2" s="3"/>
    </row>
    <row r="3" spans="1:10" x14ac:dyDescent="0.2">
      <c r="A3" s="54" t="s">
        <v>0</v>
      </c>
      <c r="B3" s="55"/>
      <c r="C3" s="6" t="s">
        <v>1</v>
      </c>
      <c r="D3" s="7" t="s">
        <v>2</v>
      </c>
      <c r="E3" s="6" t="s">
        <v>1</v>
      </c>
      <c r="F3" s="7" t="s">
        <v>2</v>
      </c>
      <c r="G3" s="54" t="s">
        <v>3</v>
      </c>
      <c r="H3" s="55"/>
      <c r="I3" s="58">
        <v>1</v>
      </c>
    </row>
    <row r="4" spans="1:10" x14ac:dyDescent="0.2">
      <c r="A4" s="8" t="s">
        <v>6</v>
      </c>
      <c r="B4" s="40">
        <v>45366</v>
      </c>
      <c r="C4" s="8" t="s">
        <v>14</v>
      </c>
      <c r="D4" s="30">
        <f>F4+G4</f>
        <v>4.42</v>
      </c>
      <c r="E4" s="10" t="s">
        <v>73</v>
      </c>
      <c r="F4" s="33">
        <v>4.37</v>
      </c>
      <c r="G4" s="34">
        <v>0.05</v>
      </c>
      <c r="H4" s="11" t="s">
        <v>8</v>
      </c>
      <c r="I4" s="58"/>
      <c r="J4" s="2" t="s">
        <v>57</v>
      </c>
    </row>
    <row r="5" spans="1:10" x14ac:dyDescent="0.2">
      <c r="A5" s="6"/>
      <c r="B5" s="7"/>
      <c r="C5" s="6" t="s">
        <v>15</v>
      </c>
      <c r="D5" s="7"/>
      <c r="E5" s="12" t="s">
        <v>12</v>
      </c>
      <c r="F5" s="7"/>
      <c r="G5" s="6"/>
      <c r="H5" s="7"/>
      <c r="I5" s="58"/>
    </row>
    <row r="6" spans="1:10" ht="4.5" customHeight="1" thickBot="1" x14ac:dyDescent="0.25">
      <c r="A6" s="8"/>
      <c r="E6" s="13"/>
    </row>
    <row r="7" spans="1:10" ht="13.5" thickTop="1" x14ac:dyDescent="0.2">
      <c r="A7" s="14" t="s">
        <v>30</v>
      </c>
      <c r="B7" s="40">
        <v>45383</v>
      </c>
      <c r="C7" s="14" t="s">
        <v>10</v>
      </c>
      <c r="D7" s="43">
        <f>F7+G7</f>
        <v>5.42</v>
      </c>
      <c r="E7" s="14" t="str">
        <f>E4</f>
        <v>MAY Corn @</v>
      </c>
      <c r="F7" s="43">
        <f>F4+F9</f>
        <v>5.37</v>
      </c>
      <c r="G7" s="35">
        <f>G4+G10</f>
        <v>0.05</v>
      </c>
      <c r="H7" s="15" t="s">
        <v>9</v>
      </c>
      <c r="I7" s="59">
        <v>2</v>
      </c>
    </row>
    <row r="8" spans="1:10" x14ac:dyDescent="0.2">
      <c r="A8" s="8"/>
      <c r="B8" s="11"/>
      <c r="C8" s="16" t="s">
        <v>69</v>
      </c>
      <c r="D8" s="11"/>
      <c r="E8" s="16" t="s">
        <v>11</v>
      </c>
      <c r="F8" s="11"/>
      <c r="G8" s="8"/>
      <c r="H8" s="11"/>
      <c r="I8" s="59"/>
    </row>
    <row r="9" spans="1:10" x14ac:dyDescent="0.2">
      <c r="A9" s="6"/>
      <c r="B9" s="7"/>
      <c r="C9" s="8"/>
      <c r="D9" s="17"/>
      <c r="E9" s="6" t="s">
        <v>13</v>
      </c>
      <c r="F9" s="44">
        <v>1</v>
      </c>
      <c r="G9" s="6"/>
      <c r="H9" s="7"/>
      <c r="I9" s="59"/>
      <c r="J9" s="2" t="s">
        <v>49</v>
      </c>
    </row>
    <row r="10" spans="1:10" x14ac:dyDescent="0.2">
      <c r="C10" s="1" t="s">
        <v>7</v>
      </c>
      <c r="D10" s="32">
        <f>D7-F9</f>
        <v>4.42</v>
      </c>
      <c r="E10" s="18"/>
      <c r="F10" s="19"/>
      <c r="G10" s="45">
        <v>0</v>
      </c>
      <c r="H10" s="19" t="s">
        <v>26</v>
      </c>
      <c r="I10" s="59"/>
      <c r="J10" s="2" t="s">
        <v>51</v>
      </c>
    </row>
    <row r="11" spans="1:10" x14ac:dyDescent="0.2">
      <c r="I11" s="59"/>
    </row>
    <row r="12" spans="1:10" x14ac:dyDescent="0.2">
      <c r="A12" s="20" t="s">
        <v>27</v>
      </c>
      <c r="C12" s="21" t="s">
        <v>35</v>
      </c>
      <c r="D12" s="22">
        <v>1000</v>
      </c>
      <c r="E12" s="21" t="s">
        <v>18</v>
      </c>
      <c r="F12" s="22">
        <v>20</v>
      </c>
      <c r="I12" s="59"/>
      <c r="J12" s="2" t="s">
        <v>54</v>
      </c>
    </row>
    <row r="13" spans="1:10" x14ac:dyDescent="0.2">
      <c r="A13" s="23" t="s">
        <v>28</v>
      </c>
      <c r="C13" s="8" t="s">
        <v>36</v>
      </c>
      <c r="D13" s="9">
        <v>100</v>
      </c>
      <c r="E13" s="8" t="s">
        <v>37</v>
      </c>
      <c r="F13" s="9">
        <v>5000</v>
      </c>
      <c r="I13" s="59"/>
      <c r="J13" s="2" t="s">
        <v>55</v>
      </c>
    </row>
    <row r="14" spans="1:10" x14ac:dyDescent="0.2">
      <c r="A14" s="13" t="s">
        <v>29</v>
      </c>
      <c r="C14" s="8" t="s">
        <v>38</v>
      </c>
      <c r="D14" s="36">
        <f>D12*D13</f>
        <v>100000</v>
      </c>
      <c r="E14" s="8" t="s">
        <v>38</v>
      </c>
      <c r="F14" s="36">
        <f>F12*F13</f>
        <v>100000</v>
      </c>
      <c r="I14" s="59"/>
    </row>
    <row r="15" spans="1:10" x14ac:dyDescent="0.2">
      <c r="C15" s="6" t="s">
        <v>17</v>
      </c>
      <c r="D15" s="24">
        <f>D12*D13*D7</f>
        <v>542000</v>
      </c>
      <c r="E15" s="6" t="s">
        <v>19</v>
      </c>
      <c r="F15" s="24">
        <f>F12*F13*F9</f>
        <v>100000</v>
      </c>
      <c r="I15" s="59"/>
    </row>
    <row r="16" spans="1:10" x14ac:dyDescent="0.2">
      <c r="I16" s="59"/>
    </row>
    <row r="17" spans="1:10" x14ac:dyDescent="0.2">
      <c r="C17" s="21" t="s">
        <v>22</v>
      </c>
      <c r="D17" s="25">
        <f>D15-F15</f>
        <v>442000</v>
      </c>
      <c r="E17" s="2" t="s">
        <v>32</v>
      </c>
      <c r="I17" s="59"/>
    </row>
    <row r="18" spans="1:10" x14ac:dyDescent="0.2">
      <c r="C18" s="6" t="s">
        <v>23</v>
      </c>
      <c r="D18" s="26">
        <f>D17/D14</f>
        <v>4.42</v>
      </c>
      <c r="I18" s="59"/>
    </row>
    <row r="19" spans="1:10" ht="5.25" customHeight="1" thickBot="1" x14ac:dyDescent="0.25">
      <c r="A19" s="27"/>
      <c r="B19" s="27"/>
    </row>
    <row r="20" spans="1:10" ht="13.5" thickTop="1" x14ac:dyDescent="0.2">
      <c r="A20" s="8" t="s">
        <v>31</v>
      </c>
      <c r="B20" s="51">
        <f>B7</f>
        <v>45383</v>
      </c>
      <c r="C20" s="14" t="s">
        <v>10</v>
      </c>
      <c r="D20" s="43">
        <f>F20+G20</f>
        <v>3.42</v>
      </c>
      <c r="E20" s="14" t="str">
        <f>E4</f>
        <v>MAY Corn @</v>
      </c>
      <c r="F20" s="43">
        <f>F4+F22</f>
        <v>3.37</v>
      </c>
      <c r="G20" s="35">
        <f>G4+G23</f>
        <v>0.05</v>
      </c>
      <c r="H20" s="15" t="s">
        <v>9</v>
      </c>
      <c r="I20" s="53">
        <v>3</v>
      </c>
    </row>
    <row r="21" spans="1:10" x14ac:dyDescent="0.2">
      <c r="A21" s="8"/>
      <c r="B21" s="11"/>
      <c r="C21" s="16" t="s">
        <v>69</v>
      </c>
      <c r="D21" s="11"/>
      <c r="E21" s="16" t="s">
        <v>11</v>
      </c>
      <c r="F21" s="11"/>
      <c r="G21" s="8"/>
      <c r="H21" s="11"/>
      <c r="I21" s="53"/>
    </row>
    <row r="22" spans="1:10" x14ac:dyDescent="0.2">
      <c r="A22" s="6"/>
      <c r="B22" s="7"/>
      <c r="C22" s="8"/>
      <c r="D22" s="17"/>
      <c r="E22" s="6" t="s">
        <v>13</v>
      </c>
      <c r="F22" s="44">
        <v>-1</v>
      </c>
      <c r="G22" s="6"/>
      <c r="H22" s="7"/>
      <c r="I22" s="53"/>
      <c r="J22" s="2" t="s">
        <v>50</v>
      </c>
    </row>
    <row r="23" spans="1:10" x14ac:dyDescent="0.2">
      <c r="C23" s="1" t="s">
        <v>7</v>
      </c>
      <c r="D23" s="32">
        <f>D20-F22</f>
        <v>4.42</v>
      </c>
      <c r="E23" s="18"/>
      <c r="F23" s="19"/>
      <c r="G23" s="46">
        <f>G10</f>
        <v>0</v>
      </c>
      <c r="H23" s="19" t="s">
        <v>26</v>
      </c>
      <c r="I23" s="53"/>
    </row>
    <row r="24" spans="1:10" x14ac:dyDescent="0.2">
      <c r="I24" s="53"/>
    </row>
    <row r="25" spans="1:10" x14ac:dyDescent="0.2">
      <c r="A25" s="20" t="s">
        <v>27</v>
      </c>
      <c r="C25" s="21" t="s">
        <v>35</v>
      </c>
      <c r="D25" s="29">
        <f>D12</f>
        <v>1000</v>
      </c>
      <c r="E25" s="21" t="s">
        <v>18</v>
      </c>
      <c r="F25" s="29">
        <f>F12</f>
        <v>20</v>
      </c>
      <c r="I25" s="53"/>
    </row>
    <row r="26" spans="1:10" x14ac:dyDescent="0.2">
      <c r="A26" s="23" t="s">
        <v>28</v>
      </c>
      <c r="C26" s="8" t="s">
        <v>36</v>
      </c>
      <c r="D26" s="11">
        <f>D13</f>
        <v>100</v>
      </c>
      <c r="E26" s="8" t="s">
        <v>37</v>
      </c>
      <c r="F26" s="11">
        <f>F13</f>
        <v>5000</v>
      </c>
      <c r="I26" s="53"/>
    </row>
    <row r="27" spans="1:10" x14ac:dyDescent="0.2">
      <c r="A27" s="13" t="s">
        <v>29</v>
      </c>
      <c r="C27" s="8" t="s">
        <v>38</v>
      </c>
      <c r="D27" s="36">
        <f>D25*D26</f>
        <v>100000</v>
      </c>
      <c r="E27" s="8" t="s">
        <v>38</v>
      </c>
      <c r="F27" s="36">
        <f>F25*F26</f>
        <v>100000</v>
      </c>
      <c r="I27" s="53"/>
    </row>
    <row r="28" spans="1:10" x14ac:dyDescent="0.2">
      <c r="C28" s="6" t="s">
        <v>17</v>
      </c>
      <c r="D28" s="24">
        <f>D25*D26*D20</f>
        <v>342000</v>
      </c>
      <c r="E28" s="6" t="s">
        <v>19</v>
      </c>
      <c r="F28" s="24">
        <f>F25*F26*F22</f>
        <v>-100000</v>
      </c>
      <c r="I28" s="53"/>
    </row>
    <row r="29" spans="1:10" x14ac:dyDescent="0.2">
      <c r="I29" s="53"/>
    </row>
    <row r="30" spans="1:10" x14ac:dyDescent="0.2">
      <c r="C30" s="21" t="s">
        <v>22</v>
      </c>
      <c r="D30" s="25">
        <f>D28-F28</f>
        <v>442000</v>
      </c>
      <c r="E30" s="2" t="s">
        <v>33</v>
      </c>
      <c r="I30" s="53"/>
    </row>
    <row r="31" spans="1:10" x14ac:dyDescent="0.2">
      <c r="C31" s="6" t="s">
        <v>23</v>
      </c>
      <c r="D31" s="26">
        <f>D30/D27</f>
        <v>4.42</v>
      </c>
      <c r="I31" s="53"/>
    </row>
  </sheetData>
  <mergeCells count="7">
    <mergeCell ref="C2:D2"/>
    <mergeCell ref="E2:F2"/>
    <mergeCell ref="A3:B3"/>
    <mergeCell ref="I20:I31"/>
    <mergeCell ref="I3:I5"/>
    <mergeCell ref="I7:I18"/>
    <mergeCell ref="G3:H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zoomScale="120" zoomScaleNormal="120" workbookViewId="0">
      <pane ySplit="7" topLeftCell="A8" activePane="bottomLeft" state="frozen"/>
      <selection pane="bottomLeft" activeCell="F24" sqref="F2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6" t="s">
        <v>4</v>
      </c>
      <c r="D2" s="57"/>
      <c r="E2" s="56" t="s">
        <v>5</v>
      </c>
      <c r="F2" s="57"/>
      <c r="G2" s="5"/>
      <c r="H2" s="3"/>
    </row>
    <row r="3" spans="1:10" x14ac:dyDescent="0.2">
      <c r="A3" s="54" t="s">
        <v>0</v>
      </c>
      <c r="B3" s="55"/>
      <c r="C3" s="6" t="s">
        <v>1</v>
      </c>
      <c r="D3" s="7" t="s">
        <v>2</v>
      </c>
      <c r="E3" s="6" t="s">
        <v>1</v>
      </c>
      <c r="F3" s="7" t="s">
        <v>2</v>
      </c>
      <c r="G3" s="54" t="s">
        <v>3</v>
      </c>
      <c r="H3" s="55"/>
      <c r="I3" s="58">
        <v>1</v>
      </c>
    </row>
    <row r="4" spans="1:10" x14ac:dyDescent="0.2">
      <c r="A4" s="8" t="s">
        <v>6</v>
      </c>
      <c r="B4" s="40">
        <v>45366</v>
      </c>
      <c r="C4" s="2" t="s">
        <v>46</v>
      </c>
      <c r="D4" s="42">
        <f>F4+G4</f>
        <v>184.95999999999998</v>
      </c>
      <c r="E4" s="10" t="s">
        <v>72</v>
      </c>
      <c r="F4" s="33">
        <v>185.67</v>
      </c>
      <c r="G4" s="34">
        <v>-0.71</v>
      </c>
      <c r="H4" s="11" t="s">
        <v>8</v>
      </c>
      <c r="I4" s="58"/>
      <c r="J4" s="2" t="s">
        <v>57</v>
      </c>
    </row>
    <row r="5" spans="1:10" x14ac:dyDescent="0.2">
      <c r="A5" s="8"/>
      <c r="B5" s="28"/>
      <c r="C5" s="8" t="s">
        <v>42</v>
      </c>
      <c r="D5" s="30">
        <f>F5+G4+F6</f>
        <v>173.73999999999998</v>
      </c>
      <c r="E5" s="8" t="s">
        <v>40</v>
      </c>
      <c r="F5" s="33">
        <v>178</v>
      </c>
      <c r="G5" s="39"/>
      <c r="H5" s="11"/>
      <c r="I5" s="58"/>
      <c r="J5" s="2" t="s">
        <v>56</v>
      </c>
    </row>
    <row r="6" spans="1:10" x14ac:dyDescent="0.2">
      <c r="A6" s="8"/>
      <c r="B6" s="28"/>
      <c r="C6" s="8" t="s">
        <v>45</v>
      </c>
      <c r="D6" s="38"/>
      <c r="E6" s="8" t="s">
        <v>61</v>
      </c>
      <c r="F6" s="33">
        <v>-3.55</v>
      </c>
      <c r="G6" s="39"/>
      <c r="H6" s="11"/>
      <c r="I6" s="58"/>
      <c r="J6" s="2" t="s">
        <v>63</v>
      </c>
    </row>
    <row r="7" spans="1:10" x14ac:dyDescent="0.2">
      <c r="A7" s="6"/>
      <c r="B7" s="7"/>
      <c r="C7" s="8" t="s">
        <v>41</v>
      </c>
      <c r="D7" s="38"/>
      <c r="E7" s="12" t="s">
        <v>39</v>
      </c>
      <c r="F7" s="7"/>
      <c r="G7" s="6"/>
      <c r="H7" s="7"/>
      <c r="I7" s="58"/>
    </row>
    <row r="8" spans="1:10" ht="4.5" customHeight="1" thickBot="1" x14ac:dyDescent="0.25">
      <c r="A8" s="8"/>
      <c r="E8" s="13"/>
    </row>
    <row r="9" spans="1:10" ht="13.5" thickTop="1" x14ac:dyDescent="0.2">
      <c r="A9" s="14" t="s">
        <v>30</v>
      </c>
      <c r="B9" s="47">
        <v>45565</v>
      </c>
      <c r="C9" s="14" t="s">
        <v>10</v>
      </c>
      <c r="D9" s="43">
        <f>F9+G9</f>
        <v>169.29</v>
      </c>
      <c r="E9" s="14" t="str">
        <f>E4</f>
        <v>OCT Live Cattle @</v>
      </c>
      <c r="F9" s="31">
        <v>170</v>
      </c>
      <c r="G9" s="35">
        <f>G4+G14</f>
        <v>-0.71</v>
      </c>
      <c r="H9" s="15" t="s">
        <v>9</v>
      </c>
      <c r="I9" s="59">
        <v>2</v>
      </c>
      <c r="J9" s="2" t="s">
        <v>59</v>
      </c>
    </row>
    <row r="10" spans="1:10" x14ac:dyDescent="0.2">
      <c r="A10" s="8"/>
      <c r="B10" s="28"/>
      <c r="C10" s="16" t="s">
        <v>25</v>
      </c>
      <c r="D10" s="38"/>
      <c r="E10" s="8" t="s">
        <v>40</v>
      </c>
      <c r="F10" s="38">
        <f>F5</f>
        <v>178</v>
      </c>
      <c r="G10" s="39"/>
      <c r="H10" s="11"/>
      <c r="I10" s="59"/>
    </row>
    <row r="11" spans="1:10" x14ac:dyDescent="0.2">
      <c r="A11" s="8"/>
      <c r="B11" s="28"/>
      <c r="C11" s="8"/>
      <c r="D11" s="38"/>
      <c r="E11" s="8" t="s">
        <v>62</v>
      </c>
      <c r="F11" s="38">
        <f>MAX(F10-F9,0)</f>
        <v>8</v>
      </c>
      <c r="G11" s="39"/>
      <c r="H11" s="11"/>
      <c r="I11" s="59"/>
    </row>
    <row r="12" spans="1:10" x14ac:dyDescent="0.2">
      <c r="A12" s="8"/>
      <c r="B12" s="11"/>
      <c r="D12" s="11"/>
      <c r="E12" s="16" t="s">
        <v>64</v>
      </c>
      <c r="F12" s="11"/>
      <c r="G12" s="8"/>
      <c r="H12" s="11"/>
      <c r="I12" s="59"/>
    </row>
    <row r="13" spans="1:10" x14ac:dyDescent="0.2">
      <c r="A13" s="6"/>
      <c r="B13" s="7"/>
      <c r="C13" s="8"/>
      <c r="D13" s="17"/>
      <c r="E13" s="6" t="s">
        <v>13</v>
      </c>
      <c r="F13" s="26">
        <f>F6+F11</f>
        <v>4.45</v>
      </c>
      <c r="G13" s="6"/>
      <c r="H13" s="7"/>
      <c r="I13" s="59"/>
    </row>
    <row r="14" spans="1:10" x14ac:dyDescent="0.2">
      <c r="C14" s="1" t="s">
        <v>7</v>
      </c>
      <c r="D14" s="32">
        <f>D9+F13</f>
        <v>173.73999999999998</v>
      </c>
      <c r="E14" s="18"/>
      <c r="F14" s="19"/>
      <c r="G14" s="45">
        <v>0</v>
      </c>
      <c r="H14" s="19" t="s">
        <v>26</v>
      </c>
      <c r="I14" s="59"/>
      <c r="J14" s="2" t="s">
        <v>51</v>
      </c>
    </row>
    <row r="15" spans="1:10" ht="6" customHeight="1" x14ac:dyDescent="0.2">
      <c r="I15" s="59"/>
    </row>
    <row r="16" spans="1:10" x14ac:dyDescent="0.2">
      <c r="A16" s="20" t="s">
        <v>27</v>
      </c>
      <c r="C16" s="21" t="s">
        <v>24</v>
      </c>
      <c r="D16" s="22">
        <v>100</v>
      </c>
      <c r="E16" s="21" t="s">
        <v>18</v>
      </c>
      <c r="F16" s="22">
        <v>4</v>
      </c>
      <c r="I16" s="59"/>
      <c r="J16" s="2" t="s">
        <v>52</v>
      </c>
    </row>
    <row r="17" spans="1:10" x14ac:dyDescent="0.2">
      <c r="A17" s="23" t="s">
        <v>28</v>
      </c>
      <c r="C17" s="8" t="s">
        <v>16</v>
      </c>
      <c r="D17" s="9">
        <v>1500</v>
      </c>
      <c r="E17" s="8" t="s">
        <v>21</v>
      </c>
      <c r="F17" s="41">
        <v>40000</v>
      </c>
      <c r="I17" s="59"/>
      <c r="J17" s="2" t="s">
        <v>53</v>
      </c>
    </row>
    <row r="18" spans="1:10" x14ac:dyDescent="0.2">
      <c r="A18" s="13" t="s">
        <v>29</v>
      </c>
      <c r="C18" s="8" t="s">
        <v>20</v>
      </c>
      <c r="D18" s="36">
        <f>D16*D17</f>
        <v>150000</v>
      </c>
      <c r="E18" s="8" t="s">
        <v>20</v>
      </c>
      <c r="F18" s="36">
        <f>F16*F17</f>
        <v>160000</v>
      </c>
      <c r="I18" s="59"/>
    </row>
    <row r="19" spans="1:10" x14ac:dyDescent="0.2">
      <c r="C19" s="6" t="s">
        <v>17</v>
      </c>
      <c r="D19" s="24">
        <f>D16*(D17/100)*D9</f>
        <v>253935</v>
      </c>
      <c r="E19" s="6" t="s">
        <v>19</v>
      </c>
      <c r="F19" s="24">
        <f>F16*(F17/100)*F13</f>
        <v>7120</v>
      </c>
      <c r="I19" s="59"/>
    </row>
    <row r="20" spans="1:10" x14ac:dyDescent="0.2">
      <c r="I20" s="59"/>
    </row>
    <row r="21" spans="1:10" x14ac:dyDescent="0.2">
      <c r="C21" s="21" t="s">
        <v>22</v>
      </c>
      <c r="D21" s="25">
        <f>D19+F19</f>
        <v>261055</v>
      </c>
      <c r="E21" s="2" t="s">
        <v>32</v>
      </c>
      <c r="I21" s="59"/>
    </row>
    <row r="22" spans="1:10" x14ac:dyDescent="0.2">
      <c r="C22" s="6" t="s">
        <v>23</v>
      </c>
      <c r="D22" s="26">
        <f>D21/(D18/100)</f>
        <v>174.03666666666666</v>
      </c>
      <c r="I22" s="59"/>
    </row>
    <row r="23" spans="1:10" ht="5.25" customHeight="1" thickBot="1" x14ac:dyDescent="0.25">
      <c r="A23" s="27"/>
      <c r="B23" s="27"/>
    </row>
    <row r="24" spans="1:10" ht="13.5" thickTop="1" x14ac:dyDescent="0.2">
      <c r="A24" s="8" t="s">
        <v>31</v>
      </c>
      <c r="B24" s="51">
        <f>B9</f>
        <v>45565</v>
      </c>
      <c r="C24" s="14" t="s">
        <v>10</v>
      </c>
      <c r="D24" s="43">
        <f>F24+G24</f>
        <v>199.29</v>
      </c>
      <c r="E24" s="14" t="str">
        <f>E4</f>
        <v>OCT Live Cattle @</v>
      </c>
      <c r="F24" s="31">
        <v>200</v>
      </c>
      <c r="G24" s="35">
        <f>G4+G29</f>
        <v>-0.71</v>
      </c>
      <c r="H24" s="15" t="s">
        <v>9</v>
      </c>
      <c r="I24" s="53">
        <v>3</v>
      </c>
      <c r="J24" s="2" t="s">
        <v>58</v>
      </c>
    </row>
    <row r="25" spans="1:10" x14ac:dyDescent="0.2">
      <c r="A25" s="8"/>
      <c r="B25" s="28"/>
      <c r="C25" s="16" t="s">
        <v>25</v>
      </c>
      <c r="D25" s="38"/>
      <c r="E25" s="8" t="s">
        <v>40</v>
      </c>
      <c r="F25" s="38">
        <f>F5</f>
        <v>178</v>
      </c>
      <c r="G25" s="39"/>
      <c r="H25" s="11"/>
      <c r="I25" s="53"/>
    </row>
    <row r="26" spans="1:10" x14ac:dyDescent="0.2">
      <c r="A26" s="8"/>
      <c r="B26" s="28"/>
      <c r="C26" s="8"/>
      <c r="D26" s="38"/>
      <c r="E26" s="8" t="s">
        <v>62</v>
      </c>
      <c r="F26" s="38">
        <f>MAX(F25-F24,0)</f>
        <v>0</v>
      </c>
      <c r="G26" s="39"/>
      <c r="H26" s="11"/>
      <c r="I26" s="53"/>
    </row>
    <row r="27" spans="1:10" x14ac:dyDescent="0.2">
      <c r="A27" s="8"/>
      <c r="B27" s="11"/>
      <c r="D27" s="11"/>
      <c r="E27" s="16" t="s">
        <v>43</v>
      </c>
      <c r="F27" s="11"/>
      <c r="G27" s="8"/>
      <c r="H27" s="11"/>
      <c r="I27" s="53"/>
    </row>
    <row r="28" spans="1:10" x14ac:dyDescent="0.2">
      <c r="A28" s="6"/>
      <c r="B28" s="7"/>
      <c r="C28" s="8"/>
      <c r="D28" s="17"/>
      <c r="E28" s="6" t="s">
        <v>13</v>
      </c>
      <c r="F28" s="26">
        <f>F6+F26</f>
        <v>-3.55</v>
      </c>
      <c r="G28" s="6"/>
      <c r="H28" s="7"/>
      <c r="I28" s="53"/>
    </row>
    <row r="29" spans="1:10" x14ac:dyDescent="0.2">
      <c r="C29" s="1" t="s">
        <v>7</v>
      </c>
      <c r="D29" s="32">
        <f>D24+F28</f>
        <v>195.73999999999998</v>
      </c>
      <c r="E29" s="18"/>
      <c r="F29" s="19"/>
      <c r="G29" s="46">
        <f>G14</f>
        <v>0</v>
      </c>
      <c r="H29" s="19" t="s">
        <v>26</v>
      </c>
      <c r="I29" s="53"/>
    </row>
    <row r="30" spans="1:10" ht="6" customHeight="1" x14ac:dyDescent="0.2">
      <c r="I30" s="53"/>
    </row>
    <row r="31" spans="1:10" x14ac:dyDescent="0.2">
      <c r="A31" s="20" t="s">
        <v>27</v>
      </c>
      <c r="C31" s="21" t="s">
        <v>24</v>
      </c>
      <c r="D31" s="29">
        <f>D16</f>
        <v>100</v>
      </c>
      <c r="E31" s="21" t="s">
        <v>18</v>
      </c>
      <c r="F31" s="29">
        <f>F16</f>
        <v>4</v>
      </c>
      <c r="I31" s="53"/>
    </row>
    <row r="32" spans="1:10" x14ac:dyDescent="0.2">
      <c r="A32" s="23" t="s">
        <v>28</v>
      </c>
      <c r="C32" s="8" t="s">
        <v>16</v>
      </c>
      <c r="D32" s="11">
        <f>D17</f>
        <v>1500</v>
      </c>
      <c r="E32" s="8" t="s">
        <v>21</v>
      </c>
      <c r="F32" s="37">
        <f>F17</f>
        <v>40000</v>
      </c>
      <c r="I32" s="53"/>
    </row>
    <row r="33" spans="1:9" x14ac:dyDescent="0.2">
      <c r="A33" s="13" t="s">
        <v>29</v>
      </c>
      <c r="C33" s="8" t="s">
        <v>20</v>
      </c>
      <c r="D33" s="36">
        <f>D31*D32</f>
        <v>150000</v>
      </c>
      <c r="E33" s="8" t="s">
        <v>20</v>
      </c>
      <c r="F33" s="36">
        <f>F31*F32</f>
        <v>160000</v>
      </c>
      <c r="I33" s="53"/>
    </row>
    <row r="34" spans="1:9" x14ac:dyDescent="0.2">
      <c r="C34" s="6" t="s">
        <v>17</v>
      </c>
      <c r="D34" s="24">
        <f>D31*(D32/100)*D24</f>
        <v>298935</v>
      </c>
      <c r="E34" s="6" t="s">
        <v>19</v>
      </c>
      <c r="F34" s="24">
        <f>F31*(F32/100)*F28</f>
        <v>-5680</v>
      </c>
      <c r="I34" s="53"/>
    </row>
    <row r="35" spans="1:9" x14ac:dyDescent="0.2">
      <c r="I35" s="53"/>
    </row>
    <row r="36" spans="1:9" x14ac:dyDescent="0.2">
      <c r="C36" s="21" t="s">
        <v>22</v>
      </c>
      <c r="D36" s="25">
        <f>D34+F34</f>
        <v>293255</v>
      </c>
      <c r="E36" s="2" t="s">
        <v>33</v>
      </c>
      <c r="I36" s="53"/>
    </row>
    <row r="37" spans="1:9" x14ac:dyDescent="0.2">
      <c r="C37" s="6" t="s">
        <v>23</v>
      </c>
      <c r="D37" s="26">
        <f>D36/(D33/100)</f>
        <v>195.50333333333333</v>
      </c>
      <c r="I37" s="53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honeticPr fontId="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zoomScale="120" zoomScaleNormal="120" workbookViewId="0">
      <pane ySplit="7" topLeftCell="A8" activePane="bottomLeft" state="frozen"/>
      <selection pane="bottomLeft" activeCell="G4" sqref="G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6" t="s">
        <v>4</v>
      </c>
      <c r="D2" s="57"/>
      <c r="E2" s="56" t="s">
        <v>5</v>
      </c>
      <c r="F2" s="57"/>
      <c r="G2" s="5"/>
      <c r="H2" s="3"/>
    </row>
    <row r="3" spans="1:10" x14ac:dyDescent="0.2">
      <c r="A3" s="54" t="s">
        <v>0</v>
      </c>
      <c r="B3" s="55"/>
      <c r="C3" s="6" t="s">
        <v>1</v>
      </c>
      <c r="D3" s="7" t="s">
        <v>2</v>
      </c>
      <c r="E3" s="6" t="s">
        <v>1</v>
      </c>
      <c r="F3" s="7" t="s">
        <v>2</v>
      </c>
      <c r="G3" s="54" t="s">
        <v>3</v>
      </c>
      <c r="H3" s="55"/>
      <c r="I3" s="58">
        <v>1</v>
      </c>
    </row>
    <row r="4" spans="1:10" x14ac:dyDescent="0.2">
      <c r="A4" s="8" t="s">
        <v>6</v>
      </c>
      <c r="B4" s="48">
        <v>45366</v>
      </c>
      <c r="C4" s="2" t="s">
        <v>46</v>
      </c>
      <c r="D4" s="42">
        <f>F4+G4</f>
        <v>4.71</v>
      </c>
      <c r="E4" s="10" t="s">
        <v>34</v>
      </c>
      <c r="F4" s="33">
        <v>4.71</v>
      </c>
      <c r="G4" s="34">
        <v>0</v>
      </c>
      <c r="H4" s="11" t="s">
        <v>8</v>
      </c>
      <c r="I4" s="58"/>
      <c r="J4" s="2" t="s">
        <v>57</v>
      </c>
    </row>
    <row r="5" spans="1:10" x14ac:dyDescent="0.2">
      <c r="A5" s="8"/>
      <c r="B5" s="28"/>
      <c r="C5" s="8" t="s">
        <v>74</v>
      </c>
      <c r="D5" s="30">
        <f>F5+G4-F6</f>
        <v>5.4</v>
      </c>
      <c r="E5" s="8" t="s">
        <v>40</v>
      </c>
      <c r="F5" s="33">
        <v>5.2</v>
      </c>
      <c r="G5" s="39"/>
      <c r="H5" s="11"/>
      <c r="I5" s="58"/>
      <c r="J5" s="2" t="s">
        <v>56</v>
      </c>
    </row>
    <row r="6" spans="1:10" x14ac:dyDescent="0.2">
      <c r="A6" s="8"/>
      <c r="B6" s="28"/>
      <c r="C6" s="8" t="s">
        <v>45</v>
      </c>
      <c r="D6" s="38"/>
      <c r="E6" s="8" t="s">
        <v>41</v>
      </c>
      <c r="F6" s="33">
        <v>-0.2</v>
      </c>
      <c r="G6" s="39"/>
      <c r="H6" s="11"/>
      <c r="I6" s="58"/>
      <c r="J6" s="2" t="s">
        <v>63</v>
      </c>
    </row>
    <row r="7" spans="1:10" x14ac:dyDescent="0.2">
      <c r="A7" s="6"/>
      <c r="B7" s="7"/>
      <c r="C7" s="8" t="s">
        <v>41</v>
      </c>
      <c r="D7" s="38"/>
      <c r="E7" s="12" t="s">
        <v>70</v>
      </c>
      <c r="F7" s="7"/>
      <c r="G7" s="6"/>
      <c r="H7" s="7"/>
      <c r="I7" s="58"/>
    </row>
    <row r="8" spans="1:10" ht="4.5" customHeight="1" thickBot="1" x14ac:dyDescent="0.25">
      <c r="A8" s="8"/>
      <c r="E8" s="13"/>
    </row>
    <row r="9" spans="1:10" ht="13.5" thickTop="1" x14ac:dyDescent="0.2">
      <c r="A9" s="14" t="s">
        <v>30</v>
      </c>
      <c r="B9" s="48">
        <v>45611</v>
      </c>
      <c r="C9" s="14" t="s">
        <v>10</v>
      </c>
      <c r="D9" s="43">
        <f>F9+G9</f>
        <v>6</v>
      </c>
      <c r="E9" s="14" t="str">
        <f>E4</f>
        <v>DEC Corn @</v>
      </c>
      <c r="F9" s="31">
        <v>6</v>
      </c>
      <c r="G9" s="35">
        <f>G4+G14</f>
        <v>0</v>
      </c>
      <c r="H9" s="15" t="s">
        <v>9</v>
      </c>
      <c r="I9" s="59">
        <v>2</v>
      </c>
      <c r="J9" s="2" t="s">
        <v>59</v>
      </c>
    </row>
    <row r="10" spans="1:10" x14ac:dyDescent="0.2">
      <c r="A10" s="8"/>
      <c r="B10" s="28"/>
      <c r="C10" s="16" t="s">
        <v>69</v>
      </c>
      <c r="D10" s="38"/>
      <c r="E10" s="8" t="s">
        <v>40</v>
      </c>
      <c r="F10" s="38">
        <f>F5</f>
        <v>5.2</v>
      </c>
      <c r="G10" s="39"/>
      <c r="H10" s="11"/>
      <c r="I10" s="59"/>
    </row>
    <row r="11" spans="1:10" x14ac:dyDescent="0.2">
      <c r="A11" s="8"/>
      <c r="B11" s="28"/>
      <c r="C11" s="8"/>
      <c r="D11" s="38"/>
      <c r="E11" s="8" t="s">
        <v>41</v>
      </c>
      <c r="F11" s="38">
        <f>MAX(F9-F10,0)</f>
        <v>0.79999999999999982</v>
      </c>
      <c r="G11" s="39"/>
      <c r="H11" s="11"/>
      <c r="I11" s="59"/>
    </row>
    <row r="12" spans="1:10" x14ac:dyDescent="0.2">
      <c r="A12" s="8"/>
      <c r="B12" s="11"/>
      <c r="D12" s="11"/>
      <c r="E12" s="16" t="s">
        <v>71</v>
      </c>
      <c r="F12" s="11"/>
      <c r="G12" s="8"/>
      <c r="H12" s="11"/>
      <c r="I12" s="59"/>
    </row>
    <row r="13" spans="1:10" x14ac:dyDescent="0.2">
      <c r="A13" s="6"/>
      <c r="B13" s="7"/>
      <c r="C13" s="8"/>
      <c r="D13" s="17"/>
      <c r="E13" s="6" t="s">
        <v>13</v>
      </c>
      <c r="F13" s="26">
        <f>F6+F11</f>
        <v>0.59999999999999987</v>
      </c>
      <c r="G13" s="6"/>
      <c r="H13" s="7"/>
      <c r="I13" s="59"/>
    </row>
    <row r="14" spans="1:10" x14ac:dyDescent="0.2">
      <c r="C14" s="1" t="s">
        <v>7</v>
      </c>
      <c r="D14" s="32">
        <f>D9-F13</f>
        <v>5.4</v>
      </c>
      <c r="E14" s="18"/>
      <c r="F14" s="19"/>
      <c r="G14" s="45">
        <v>0</v>
      </c>
      <c r="H14" s="19" t="s">
        <v>26</v>
      </c>
      <c r="I14" s="59"/>
      <c r="J14" s="2" t="s">
        <v>51</v>
      </c>
    </row>
    <row r="15" spans="1:10" ht="6" customHeight="1" x14ac:dyDescent="0.2">
      <c r="I15" s="59"/>
    </row>
    <row r="16" spans="1:10" x14ac:dyDescent="0.2">
      <c r="A16" s="20" t="s">
        <v>27</v>
      </c>
      <c r="C16" s="21" t="s">
        <v>35</v>
      </c>
      <c r="D16" s="22">
        <v>1000</v>
      </c>
      <c r="E16" s="21" t="s">
        <v>18</v>
      </c>
      <c r="F16" s="22">
        <v>20</v>
      </c>
      <c r="I16" s="59"/>
      <c r="J16" s="2" t="s">
        <v>54</v>
      </c>
    </row>
    <row r="17" spans="1:10" x14ac:dyDescent="0.2">
      <c r="A17" s="23" t="s">
        <v>28</v>
      </c>
      <c r="C17" s="8" t="s">
        <v>36</v>
      </c>
      <c r="D17" s="9">
        <v>100</v>
      </c>
      <c r="E17" s="8" t="s">
        <v>37</v>
      </c>
      <c r="F17" s="9">
        <v>5000</v>
      </c>
      <c r="I17" s="59"/>
      <c r="J17" s="2" t="s">
        <v>55</v>
      </c>
    </row>
    <row r="18" spans="1:10" x14ac:dyDescent="0.2">
      <c r="A18" s="13" t="s">
        <v>29</v>
      </c>
      <c r="C18" s="8" t="s">
        <v>38</v>
      </c>
      <c r="D18" s="36">
        <f>D16*D17</f>
        <v>100000</v>
      </c>
      <c r="E18" s="8" t="s">
        <v>38</v>
      </c>
      <c r="F18" s="36">
        <f>F16*F17</f>
        <v>100000</v>
      </c>
      <c r="I18" s="59"/>
    </row>
    <row r="19" spans="1:10" x14ac:dyDescent="0.2">
      <c r="C19" s="6" t="s">
        <v>17</v>
      </c>
      <c r="D19" s="24">
        <f>D16*D17*D9</f>
        <v>600000</v>
      </c>
      <c r="E19" s="6" t="s">
        <v>44</v>
      </c>
      <c r="F19" s="24">
        <f>F16*F17*F13</f>
        <v>59999.999999999985</v>
      </c>
      <c r="I19" s="59"/>
    </row>
    <row r="20" spans="1:10" x14ac:dyDescent="0.2">
      <c r="I20" s="59"/>
    </row>
    <row r="21" spans="1:10" x14ac:dyDescent="0.2">
      <c r="C21" s="21" t="s">
        <v>22</v>
      </c>
      <c r="D21" s="25">
        <f>D19-F19</f>
        <v>540000</v>
      </c>
      <c r="E21" s="2" t="s">
        <v>32</v>
      </c>
      <c r="I21" s="59"/>
    </row>
    <row r="22" spans="1:10" x14ac:dyDescent="0.2">
      <c r="C22" s="6" t="s">
        <v>23</v>
      </c>
      <c r="D22" s="26">
        <f>D21/D18</f>
        <v>5.4</v>
      </c>
      <c r="I22" s="59"/>
    </row>
    <row r="23" spans="1:10" ht="5.25" customHeight="1" thickBot="1" x14ac:dyDescent="0.25">
      <c r="A23" s="27"/>
      <c r="B23" s="27"/>
    </row>
    <row r="24" spans="1:10" ht="13.5" thickTop="1" x14ac:dyDescent="0.2">
      <c r="A24" s="8" t="s">
        <v>31</v>
      </c>
      <c r="B24" s="28">
        <f>B9</f>
        <v>45611</v>
      </c>
      <c r="C24" s="14" t="s">
        <v>10</v>
      </c>
      <c r="D24" s="43">
        <f>F24+G24</f>
        <v>4</v>
      </c>
      <c r="E24" s="14" t="str">
        <f>E4</f>
        <v>DEC Corn @</v>
      </c>
      <c r="F24" s="31">
        <v>4</v>
      </c>
      <c r="G24" s="35">
        <f>G4+G29</f>
        <v>0</v>
      </c>
      <c r="H24" s="15" t="s">
        <v>9</v>
      </c>
      <c r="I24" s="53">
        <v>3</v>
      </c>
      <c r="J24" s="2" t="s">
        <v>58</v>
      </c>
    </row>
    <row r="25" spans="1:10" x14ac:dyDescent="0.2">
      <c r="A25" s="8"/>
      <c r="B25" s="28"/>
      <c r="C25" s="16" t="s">
        <v>69</v>
      </c>
      <c r="D25" s="38"/>
      <c r="E25" s="8" t="s">
        <v>40</v>
      </c>
      <c r="F25" s="38">
        <f>F5</f>
        <v>5.2</v>
      </c>
      <c r="G25" s="39"/>
      <c r="H25" s="11"/>
      <c r="I25" s="53"/>
    </row>
    <row r="26" spans="1:10" x14ac:dyDescent="0.2">
      <c r="A26" s="8"/>
      <c r="B26" s="28"/>
      <c r="C26" s="8"/>
      <c r="D26" s="38"/>
      <c r="E26" s="8" t="s">
        <v>41</v>
      </c>
      <c r="F26" s="38">
        <f>MAX(F24-F25,0)</f>
        <v>0</v>
      </c>
      <c r="G26" s="39"/>
      <c r="H26" s="11"/>
      <c r="I26" s="53"/>
    </row>
    <row r="27" spans="1:10" x14ac:dyDescent="0.2">
      <c r="A27" s="8"/>
      <c r="B27" s="11"/>
      <c r="D27" s="11"/>
      <c r="E27" s="16" t="s">
        <v>71</v>
      </c>
      <c r="F27" s="11"/>
      <c r="G27" s="8"/>
      <c r="H27" s="11"/>
      <c r="I27" s="53"/>
    </row>
    <row r="28" spans="1:10" x14ac:dyDescent="0.2">
      <c r="A28" s="6"/>
      <c r="B28" s="7"/>
      <c r="C28" s="8"/>
      <c r="D28" s="17"/>
      <c r="E28" s="6" t="s">
        <v>13</v>
      </c>
      <c r="F28" s="26">
        <f>F6+F26</f>
        <v>-0.2</v>
      </c>
      <c r="G28" s="6"/>
      <c r="H28" s="7"/>
      <c r="I28" s="53"/>
    </row>
    <row r="29" spans="1:10" x14ac:dyDescent="0.2">
      <c r="C29" s="1" t="s">
        <v>7</v>
      </c>
      <c r="D29" s="32">
        <f>D24-F28</f>
        <v>4.2</v>
      </c>
      <c r="E29" s="18"/>
      <c r="F29" s="19"/>
      <c r="G29" s="46">
        <f>G14</f>
        <v>0</v>
      </c>
      <c r="H29" s="19" t="s">
        <v>26</v>
      </c>
      <c r="I29" s="53"/>
    </row>
    <row r="30" spans="1:10" ht="6" customHeight="1" x14ac:dyDescent="0.2">
      <c r="I30" s="53"/>
    </row>
    <row r="31" spans="1:10" x14ac:dyDescent="0.2">
      <c r="A31" s="20" t="s">
        <v>27</v>
      </c>
      <c r="C31" s="21" t="s">
        <v>35</v>
      </c>
      <c r="D31" s="29">
        <f>D16</f>
        <v>1000</v>
      </c>
      <c r="E31" s="21" t="s">
        <v>18</v>
      </c>
      <c r="F31" s="29">
        <f>F16</f>
        <v>20</v>
      </c>
      <c r="I31" s="53"/>
    </row>
    <row r="32" spans="1:10" x14ac:dyDescent="0.2">
      <c r="A32" s="23" t="s">
        <v>28</v>
      </c>
      <c r="C32" s="8" t="s">
        <v>36</v>
      </c>
      <c r="D32" s="11">
        <f>D17</f>
        <v>100</v>
      </c>
      <c r="E32" s="8" t="s">
        <v>37</v>
      </c>
      <c r="F32" s="11">
        <f>F17</f>
        <v>5000</v>
      </c>
      <c r="I32" s="53"/>
    </row>
    <row r="33" spans="1:9" x14ac:dyDescent="0.2">
      <c r="A33" s="13" t="s">
        <v>29</v>
      </c>
      <c r="C33" s="8" t="s">
        <v>38</v>
      </c>
      <c r="D33" s="36">
        <f>D31*D32</f>
        <v>100000</v>
      </c>
      <c r="E33" s="8" t="s">
        <v>38</v>
      </c>
      <c r="F33" s="36">
        <f>F31*F32</f>
        <v>100000</v>
      </c>
      <c r="I33" s="53"/>
    </row>
    <row r="34" spans="1:9" x14ac:dyDescent="0.2">
      <c r="C34" s="6" t="s">
        <v>17</v>
      </c>
      <c r="D34" s="24">
        <f>D31*D32*D24</f>
        <v>400000</v>
      </c>
      <c r="E34" s="6" t="s">
        <v>44</v>
      </c>
      <c r="F34" s="24">
        <f>F31*F32*F28</f>
        <v>-20000</v>
      </c>
      <c r="I34" s="53"/>
    </row>
    <row r="35" spans="1:9" x14ac:dyDescent="0.2">
      <c r="I35" s="53"/>
    </row>
    <row r="36" spans="1:9" x14ac:dyDescent="0.2">
      <c r="C36" s="21" t="s">
        <v>22</v>
      </c>
      <c r="D36" s="25">
        <f>D34-F34</f>
        <v>420000</v>
      </c>
      <c r="E36" s="2" t="s">
        <v>33</v>
      </c>
      <c r="I36" s="53"/>
    </row>
    <row r="37" spans="1:9" x14ac:dyDescent="0.2">
      <c r="C37" s="6" t="s">
        <v>23</v>
      </c>
      <c r="D37" s="26">
        <f>D36/D33</f>
        <v>4.2</v>
      </c>
      <c r="I37" s="53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Livestock Sell Hedge</vt:lpstr>
      <vt:lpstr>Livestock Buy Hedge</vt:lpstr>
      <vt:lpstr>Grain Buy Hedge</vt:lpstr>
      <vt:lpstr>Livestock Sell Options (2)</vt:lpstr>
      <vt:lpstr>Grain Buy Options</vt:lpstr>
      <vt:lpstr>'Livestock Buy Hedge'!Print_Area</vt:lpstr>
      <vt:lpstr>'Livestock Sell Hedge'!Print_Area</vt:lpstr>
      <vt:lpstr>'Livestock Sell Options (2)'!Print_Area</vt:lpstr>
    </vt:vector>
  </TitlesOfParts>
  <Company>DARE - 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R. Koontz</dc:creator>
  <cp:lastModifiedBy>Koontz,Stephen</cp:lastModifiedBy>
  <cp:lastPrinted>2011-03-25T14:12:45Z</cp:lastPrinted>
  <dcterms:created xsi:type="dcterms:W3CDTF">2007-01-29T17:40:39Z</dcterms:created>
  <dcterms:modified xsi:type="dcterms:W3CDTF">2024-04-04T16:51:41Z</dcterms:modified>
</cp:coreProperties>
</file>